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528" tabRatio="599" firstSheet="7" activeTab="18"/>
  </bookViews>
  <sheets>
    <sheet name="ведомость  7-11" sheetId="19" r:id="rId1"/>
    <sheet name="ведомость 12-18" sheetId="16" r:id="rId2"/>
    <sheet name="12день  " sheetId="26" r:id="rId3"/>
    <sheet name="11день  " sheetId="25" r:id="rId4"/>
    <sheet name="10день " sheetId="20" r:id="rId5"/>
    <sheet name="9 день " sheetId="21" r:id="rId6"/>
    <sheet name="8 день " sheetId="22" r:id="rId7"/>
    <sheet name="7 день " sheetId="12" r:id="rId8"/>
    <sheet name="6 день" sheetId="11" r:id="rId9"/>
    <sheet name="5 день " sheetId="10" r:id="rId10"/>
    <sheet name="4 день" sheetId="9" r:id="rId11"/>
    <sheet name="3 день" sheetId="8" r:id="rId12"/>
    <sheet name="2 день" sheetId="7" r:id="rId13"/>
    <sheet name="1 день" sheetId="6" r:id="rId14"/>
    <sheet name="БЖУ" sheetId="24" r:id="rId15"/>
    <sheet name="свод1" sheetId="3" r:id="rId16"/>
    <sheet name="свод  2" sheetId="23" r:id="rId17"/>
    <sheet name="прил 9" sheetId="27" r:id="rId18"/>
    <sheet name="прил.10" sheetId="28" r:id="rId19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9"/>
  <c r="J19"/>
  <c r="K19"/>
  <c r="N19"/>
  <c r="O19"/>
  <c r="P19"/>
  <c r="Q19"/>
  <c r="H19"/>
  <c r="T13" i="8"/>
  <c r="T14"/>
  <c r="T15"/>
  <c r="T16"/>
  <c r="T17"/>
  <c r="T18"/>
  <c r="T20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S8"/>
  <c r="T8" s="1"/>
  <c r="S9"/>
  <c r="T9" s="1"/>
  <c r="S10"/>
  <c r="T10" s="1"/>
  <c r="S11"/>
  <c r="S12"/>
  <c r="T12" s="1"/>
  <c r="S13"/>
  <c r="S14"/>
  <c r="S15"/>
  <c r="S16"/>
  <c r="S17"/>
  <c r="S18"/>
  <c r="S19"/>
  <c r="T19" s="1"/>
  <c r="S20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T11"/>
  <c r="T7"/>
  <c r="S7"/>
  <c r="S19" i="7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10"/>
  <c r="S11"/>
  <c r="S12"/>
  <c r="S13"/>
  <c r="S14"/>
  <c r="S15"/>
  <c r="S16"/>
  <c r="S17"/>
  <c r="S18"/>
  <c r="S9"/>
  <c r="I56" i="12"/>
  <c r="J56"/>
  <c r="K56"/>
  <c r="N56"/>
  <c r="O56"/>
  <c r="P56"/>
  <c r="Q56"/>
  <c r="H56"/>
  <c r="H24"/>
  <c r="I19" i="11"/>
  <c r="J19"/>
  <c r="K19"/>
  <c r="N19"/>
  <c r="O19"/>
  <c r="P19"/>
  <c r="Q19"/>
  <c r="H19"/>
  <c r="D9" i="28"/>
  <c r="C9"/>
  <c r="I7" i="16" l="1"/>
  <c r="N46" i="9" l="1"/>
  <c r="O46"/>
  <c r="P46"/>
  <c r="Q46"/>
  <c r="H46"/>
  <c r="I46"/>
  <c r="J46"/>
  <c r="K46"/>
  <c r="N18" i="6"/>
  <c r="O18"/>
  <c r="P18"/>
  <c r="Q18"/>
  <c r="H18"/>
  <c r="I18"/>
  <c r="J18"/>
  <c r="K18"/>
  <c r="M21" i="24"/>
  <c r="K21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8"/>
  <c r="M9"/>
  <c r="M10"/>
  <c r="M11"/>
  <c r="M12"/>
  <c r="M13"/>
  <c r="M14"/>
  <c r="M15"/>
  <c r="M16"/>
  <c r="M17"/>
  <c r="M18"/>
  <c r="M19"/>
  <c r="M20"/>
  <c r="M22"/>
  <c r="M23"/>
  <c r="M24"/>
  <c r="M25"/>
  <c r="M26"/>
  <c r="M27"/>
  <c r="M28"/>
  <c r="M29"/>
  <c r="M30"/>
  <c r="M31"/>
  <c r="M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8"/>
  <c r="K9"/>
  <c r="K10"/>
  <c r="K11"/>
  <c r="K12"/>
  <c r="K13"/>
  <c r="K14"/>
  <c r="K16"/>
  <c r="K17"/>
  <c r="K18"/>
  <c r="K20"/>
  <c r="K22"/>
  <c r="K24"/>
  <c r="K25"/>
  <c r="K26"/>
  <c r="K27"/>
  <c r="K28"/>
  <c r="K29"/>
  <c r="K30"/>
  <c r="K31"/>
  <c r="K8"/>
  <c r="L24" i="16"/>
  <c r="L24" i="19"/>
  <c r="R32" i="16"/>
  <c r="S32" s="1"/>
  <c r="R32" i="19"/>
  <c r="E32" i="16"/>
  <c r="R31"/>
  <c r="S31" s="1"/>
  <c r="E31"/>
  <c r="E32" i="19"/>
  <c r="K33" i="24" l="1"/>
  <c r="L33"/>
  <c r="M33"/>
  <c r="N33"/>
  <c r="K32"/>
  <c r="L32"/>
  <c r="M32"/>
  <c r="N32"/>
  <c r="Q24" i="19"/>
  <c r="P24"/>
  <c r="I24"/>
  <c r="Q24" i="16"/>
  <c r="P24"/>
  <c r="Q23" i="19"/>
  <c r="P23"/>
  <c r="Q21" i="16"/>
  <c r="P21"/>
  <c r="Q21" i="19"/>
  <c r="P21"/>
  <c r="Q10" i="16"/>
  <c r="Q10" i="19"/>
  <c r="P10"/>
  <c r="P10" i="16"/>
  <c r="I48" i="25"/>
  <c r="J48"/>
  <c r="K48"/>
  <c r="N48"/>
  <c r="O48"/>
  <c r="P48"/>
  <c r="Q48"/>
  <c r="H48"/>
  <c r="Q17" i="16"/>
  <c r="P17"/>
  <c r="Q17" i="19"/>
  <c r="P17"/>
  <c r="N17" i="26"/>
  <c r="O17"/>
  <c r="P17"/>
  <c r="Q17"/>
  <c r="I17"/>
  <c r="J17"/>
  <c r="K17"/>
  <c r="H17"/>
  <c r="I41"/>
  <c r="J41"/>
  <c r="K41"/>
  <c r="N41"/>
  <c r="O41"/>
  <c r="P41"/>
  <c r="Q41"/>
  <c r="H41"/>
  <c r="F23" i="16"/>
  <c r="I17" i="25"/>
  <c r="J17"/>
  <c r="K17"/>
  <c r="N17"/>
  <c r="O17"/>
  <c r="P17"/>
  <c r="Q17"/>
  <c r="H17"/>
  <c r="F6" i="16"/>
  <c r="F6" i="19"/>
  <c r="R5" i="16"/>
  <c r="S5" s="1"/>
  <c r="R8"/>
  <c r="R13"/>
  <c r="S13" s="1"/>
  <c r="R14"/>
  <c r="S14" s="1"/>
  <c r="R15"/>
  <c r="R16"/>
  <c r="S16" s="1"/>
  <c r="R18"/>
  <c r="R19"/>
  <c r="S19" s="1"/>
  <c r="R26"/>
  <c r="S26" s="1"/>
  <c r="R27"/>
  <c r="S27" s="1"/>
  <c r="R28"/>
  <c r="S28" s="1"/>
  <c r="R29"/>
  <c r="S29" s="1"/>
  <c r="R30"/>
  <c r="E19"/>
  <c r="E20"/>
  <c r="E21"/>
  <c r="E22"/>
  <c r="E23"/>
  <c r="E24"/>
  <c r="E25"/>
  <c r="E26"/>
  <c r="E27"/>
  <c r="E28"/>
  <c r="E29"/>
  <c r="E30"/>
  <c r="E18"/>
  <c r="E5"/>
  <c r="E6"/>
  <c r="E7"/>
  <c r="E8"/>
  <c r="E9"/>
  <c r="E10"/>
  <c r="E11"/>
  <c r="E12"/>
  <c r="E13"/>
  <c r="E14"/>
  <c r="E15"/>
  <c r="E16"/>
  <c r="E4"/>
  <c r="M16" i="19"/>
  <c r="F16"/>
  <c r="R5"/>
  <c r="S5" s="1"/>
  <c r="R8"/>
  <c r="R13"/>
  <c r="R14"/>
  <c r="R15"/>
  <c r="R18"/>
  <c r="R19"/>
  <c r="S19" s="1"/>
  <c r="R26"/>
  <c r="S26" s="1"/>
  <c r="R27"/>
  <c r="S27" s="1"/>
  <c r="R28"/>
  <c r="S28" s="1"/>
  <c r="R29"/>
  <c r="S29" s="1"/>
  <c r="R30"/>
  <c r="S30" s="1"/>
  <c r="R31"/>
  <c r="S31" s="1"/>
  <c r="E19"/>
  <c r="E20"/>
  <c r="E21"/>
  <c r="E22"/>
  <c r="E23"/>
  <c r="E24"/>
  <c r="E25"/>
  <c r="E26"/>
  <c r="E27"/>
  <c r="E28"/>
  <c r="E29"/>
  <c r="E30"/>
  <c r="E31"/>
  <c r="E18"/>
  <c r="E5"/>
  <c r="E6"/>
  <c r="E7"/>
  <c r="E8"/>
  <c r="E9"/>
  <c r="E10"/>
  <c r="E11"/>
  <c r="E12"/>
  <c r="E13"/>
  <c r="E14"/>
  <c r="E15"/>
  <c r="E16"/>
  <c r="E4"/>
  <c r="R16" l="1"/>
  <c r="S16" s="1"/>
  <c r="S14"/>
  <c r="S15" i="16"/>
  <c r="S15" i="19"/>
  <c r="S18" i="16"/>
  <c r="S30"/>
  <c r="S8"/>
  <c r="S8" i="19"/>
  <c r="I49" i="25"/>
  <c r="K49"/>
  <c r="O49"/>
  <c r="Q49"/>
  <c r="H49"/>
  <c r="J49"/>
  <c r="N49"/>
  <c r="P49"/>
  <c r="H42" i="26"/>
  <c r="J42"/>
  <c r="N42"/>
  <c r="P42"/>
  <c r="I42"/>
  <c r="K42"/>
  <c r="O42"/>
  <c r="Q42"/>
  <c r="O54" i="8"/>
  <c r="P54"/>
  <c r="Q54"/>
  <c r="N54"/>
  <c r="O44" i="10"/>
  <c r="P44"/>
  <c r="Q44"/>
  <c r="N44"/>
  <c r="O45" i="6"/>
  <c r="P45"/>
  <c r="Q45"/>
  <c r="N45"/>
  <c r="O24" i="12"/>
  <c r="P24"/>
  <c r="Q24"/>
  <c r="N24"/>
  <c r="I45" i="6"/>
  <c r="J45"/>
  <c r="K45"/>
  <c r="H45"/>
  <c r="F21" i="16"/>
  <c r="N24"/>
  <c r="N24" i="19"/>
  <c r="O17"/>
  <c r="O17" i="16"/>
  <c r="N4" i="19" l="1"/>
  <c r="M22" i="16"/>
  <c r="L22"/>
  <c r="G22"/>
  <c r="M22" i="19"/>
  <c r="L22"/>
  <c r="H22"/>
  <c r="H21"/>
  <c r="H21" i="16"/>
  <c r="H22"/>
  <c r="L21"/>
  <c r="L21" i="19"/>
  <c r="F21"/>
  <c r="G21" i="16"/>
  <c r="G21" i="19"/>
  <c r="G22"/>
  <c r="F22" i="16"/>
  <c r="F22" i="19"/>
  <c r="H24"/>
  <c r="F24"/>
  <c r="F24" i="16"/>
  <c r="G24" i="19"/>
  <c r="G24" i="16"/>
  <c r="O9"/>
  <c r="O9" i="19"/>
  <c r="O6" i="16"/>
  <c r="O10"/>
  <c r="O21" i="19"/>
  <c r="O10"/>
  <c r="G9"/>
  <c r="G10"/>
  <c r="H10"/>
  <c r="H10" i="16"/>
  <c r="G10"/>
  <c r="F10"/>
  <c r="F10" i="19"/>
  <c r="O23"/>
  <c r="R23" s="1"/>
  <c r="O23" i="16"/>
  <c r="R23" s="1"/>
  <c r="N4"/>
  <c r="O22"/>
  <c r="O22" i="19"/>
  <c r="O24"/>
  <c r="K21" l="1"/>
  <c r="K22"/>
  <c r="K21" i="16"/>
  <c r="K22"/>
  <c r="I25"/>
  <c r="J21"/>
  <c r="J21" i="19"/>
  <c r="J22"/>
  <c r="J22" i="16"/>
  <c r="M24"/>
  <c r="M24" i="19"/>
  <c r="N21" i="16"/>
  <c r="N21" i="19"/>
  <c r="I21" i="16"/>
  <c r="I21" i="19"/>
  <c r="N11"/>
  <c r="I21" i="21"/>
  <c r="J21"/>
  <c r="K21"/>
  <c r="N21"/>
  <c r="O21"/>
  <c r="P21"/>
  <c r="Q21"/>
  <c r="H21"/>
  <c r="M10" i="19"/>
  <c r="M10" i="16"/>
  <c r="M9"/>
  <c r="M9" i="19"/>
  <c r="E17" i="16"/>
  <c r="Q47" i="9" l="1"/>
  <c r="O47"/>
  <c r="P47"/>
  <c r="N47"/>
  <c r="M20" i="16"/>
  <c r="M20" i="19"/>
  <c r="I9" l="1"/>
  <c r="I17"/>
  <c r="I22"/>
  <c r="I24" i="16"/>
  <c r="I22"/>
  <c r="I17"/>
  <c r="I9"/>
  <c r="I6"/>
  <c r="I6" i="19"/>
  <c r="I7"/>
  <c r="I4" i="16"/>
  <c r="I4" i="19"/>
  <c r="J24"/>
  <c r="J10"/>
  <c r="J9"/>
  <c r="J7"/>
  <c r="J6"/>
  <c r="J4"/>
  <c r="J24" i="16"/>
  <c r="J17"/>
  <c r="J10"/>
  <c r="J9"/>
  <c r="J7"/>
  <c r="J6"/>
  <c r="J4"/>
  <c r="K4"/>
  <c r="K6"/>
  <c r="K7"/>
  <c r="K9"/>
  <c r="K10"/>
  <c r="K11"/>
  <c r="K17"/>
  <c r="K20"/>
  <c r="K24"/>
  <c r="K25"/>
  <c r="R25" s="1"/>
  <c r="S25" s="1"/>
  <c r="K25" i="19"/>
  <c r="K24"/>
  <c r="K20"/>
  <c r="K17"/>
  <c r="K11"/>
  <c r="K10"/>
  <c r="K9"/>
  <c r="K7"/>
  <c r="K6"/>
  <c r="K4"/>
  <c r="M4" i="16"/>
  <c r="L4"/>
  <c r="L6"/>
  <c r="L7"/>
  <c r="L9"/>
  <c r="L10"/>
  <c r="L20"/>
  <c r="R24" i="19"/>
  <c r="L20"/>
  <c r="L10"/>
  <c r="L9"/>
  <c r="L7"/>
  <c r="L6"/>
  <c r="L4"/>
  <c r="M11" i="16"/>
  <c r="M11" i="19"/>
  <c r="M7" i="16"/>
  <c r="M21"/>
  <c r="M25" i="19"/>
  <c r="M21"/>
  <c r="R21" s="1"/>
  <c r="M7"/>
  <c r="M4"/>
  <c r="M6"/>
  <c r="M6" i="16"/>
  <c r="R12"/>
  <c r="N9"/>
  <c r="N7"/>
  <c r="N22"/>
  <c r="R22" s="1"/>
  <c r="N22" i="19"/>
  <c r="R12"/>
  <c r="S12" s="1"/>
  <c r="N9"/>
  <c r="N7"/>
  <c r="O24" i="16"/>
  <c r="O21"/>
  <c r="O20"/>
  <c r="O4"/>
  <c r="O7" i="19"/>
  <c r="O20"/>
  <c r="N57" i="11"/>
  <c r="O57"/>
  <c r="P57"/>
  <c r="Q57"/>
  <c r="R22" i="19" l="1"/>
  <c r="S22" s="1"/>
  <c r="R20" i="16"/>
  <c r="S20" s="1"/>
  <c r="R11"/>
  <c r="S11" s="1"/>
  <c r="R10"/>
  <c r="S10" s="1"/>
  <c r="R21"/>
  <c r="S21" s="1"/>
  <c r="R7"/>
  <c r="S7" s="1"/>
  <c r="R4"/>
  <c r="S4" s="1"/>
  <c r="R6"/>
  <c r="S6" s="1"/>
  <c r="R9"/>
  <c r="S9" s="1"/>
  <c r="R17"/>
  <c r="R11" i="19"/>
  <c r="S11" s="1"/>
  <c r="R20"/>
  <c r="S20" s="1"/>
  <c r="R25"/>
  <c r="S25" s="1"/>
  <c r="R17"/>
  <c r="R9"/>
  <c r="S9" s="1"/>
  <c r="R4"/>
  <c r="S4" s="1"/>
  <c r="R7"/>
  <c r="S7" s="1"/>
  <c r="R6"/>
  <c r="S6" s="1"/>
  <c r="R10"/>
  <c r="S10" s="1"/>
  <c r="R24" i="16"/>
  <c r="S24" i="19"/>
  <c r="S22" i="16"/>
  <c r="S21" i="19"/>
  <c r="I17" i="10"/>
  <c r="J17"/>
  <c r="K17"/>
  <c r="N17"/>
  <c r="O17"/>
  <c r="P17"/>
  <c r="Q17"/>
  <c r="H17"/>
  <c r="S24" i="16" l="1"/>
  <c r="I22" i="8"/>
  <c r="J22"/>
  <c r="K22"/>
  <c r="N22"/>
  <c r="O22"/>
  <c r="P22"/>
  <c r="Q22"/>
  <c r="H22"/>
  <c r="O46" i="6"/>
  <c r="P46"/>
  <c r="Q46"/>
  <c r="I54" i="8"/>
  <c r="J54"/>
  <c r="K54"/>
  <c r="H54"/>
  <c r="N46" i="6" l="1"/>
  <c r="N55" i="8"/>
  <c r="O55"/>
  <c r="P55"/>
  <c r="Q55"/>
  <c r="I57" i="11" l="1"/>
  <c r="I58" s="1"/>
  <c r="J57"/>
  <c r="J58" s="1"/>
  <c r="K57"/>
  <c r="K58" s="1"/>
  <c r="H57"/>
  <c r="H58" s="1"/>
  <c r="I19" i="7"/>
  <c r="J19"/>
  <c r="K19"/>
  <c r="N19"/>
  <c r="O19"/>
  <c r="P19"/>
  <c r="Q19"/>
  <c r="H19"/>
  <c r="O54"/>
  <c r="P54"/>
  <c r="Q54"/>
  <c r="N54"/>
  <c r="I54"/>
  <c r="J54"/>
  <c r="K54"/>
  <c r="H54"/>
  <c r="P55" l="1"/>
  <c r="N55"/>
  <c r="Q55"/>
  <c r="O55"/>
  <c r="I44" i="10" l="1"/>
  <c r="J44"/>
  <c r="K44"/>
  <c r="H44"/>
  <c r="Q58" i="11"/>
  <c r="P58"/>
  <c r="O58"/>
  <c r="N58"/>
  <c r="I24" i="12"/>
  <c r="I57" s="1"/>
  <c r="J24"/>
  <c r="K24"/>
  <c r="O40" i="22"/>
  <c r="P40"/>
  <c r="Q40"/>
  <c r="N40"/>
  <c r="I40"/>
  <c r="J40"/>
  <c r="K40"/>
  <c r="H40"/>
  <c r="I44" i="21"/>
  <c r="J44"/>
  <c r="K44"/>
  <c r="N44"/>
  <c r="N45" s="1"/>
  <c r="O44"/>
  <c r="O45" s="1"/>
  <c r="P44"/>
  <c r="P45" s="1"/>
  <c r="Q44"/>
  <c r="Q45" s="1"/>
  <c r="H44"/>
  <c r="Q60" i="20"/>
  <c r="P60"/>
  <c r="O60"/>
  <c r="N60"/>
  <c r="Q23"/>
  <c r="P23"/>
  <c r="O23"/>
  <c r="N23"/>
  <c r="H57" i="12" l="1"/>
  <c r="K57"/>
  <c r="J57"/>
  <c r="Q61" i="20"/>
  <c r="O61"/>
  <c r="N61"/>
  <c r="P61"/>
  <c r="O45" i="10"/>
  <c r="Q45"/>
  <c r="N45"/>
  <c r="P45"/>
  <c r="Q17" i="22"/>
  <c r="P17"/>
  <c r="O17"/>
  <c r="N17"/>
  <c r="K17"/>
  <c r="J17"/>
  <c r="I17"/>
  <c r="H17"/>
  <c r="O41" l="1"/>
  <c r="Q41"/>
  <c r="N41"/>
  <c r="P41"/>
  <c r="K41"/>
  <c r="J41"/>
  <c r="I41"/>
  <c r="H41"/>
  <c r="K60" i="20"/>
  <c r="J60"/>
  <c r="I60"/>
  <c r="H60"/>
  <c r="K23"/>
  <c r="J23"/>
  <c r="I23"/>
  <c r="H23"/>
  <c r="E17" i="19"/>
  <c r="K45" i="21" l="1"/>
  <c r="J45"/>
  <c r="I45"/>
  <c r="H45"/>
  <c r="K61" i="20"/>
  <c r="J61"/>
  <c r="I61"/>
  <c r="H61"/>
  <c r="N57" i="12" l="1"/>
  <c r="O57"/>
  <c r="P57"/>
  <c r="Q57"/>
  <c r="H46" i="6" l="1"/>
  <c r="H55" i="8"/>
  <c r="H45" i="10"/>
  <c r="I45"/>
  <c r="J45"/>
  <c r="K45"/>
  <c r="J47" i="9"/>
  <c r="K47"/>
  <c r="H47"/>
  <c r="I47"/>
  <c r="I55" i="8"/>
  <c r="J55"/>
  <c r="K55"/>
  <c r="K46" i="6" l="1"/>
  <c r="J46"/>
  <c r="I46"/>
  <c r="H55" i="7" l="1"/>
  <c r="K55"/>
  <c r="J55"/>
  <c r="I55"/>
</calcChain>
</file>

<file path=xl/sharedStrings.xml><?xml version="1.0" encoding="utf-8"?>
<sst xmlns="http://schemas.openxmlformats.org/spreadsheetml/2006/main" count="1833" uniqueCount="445">
  <si>
    <t xml:space="preserve">1 день </t>
  </si>
  <si>
    <t>2 день</t>
  </si>
  <si>
    <t>3 день</t>
  </si>
  <si>
    <t>4 день</t>
  </si>
  <si>
    <t xml:space="preserve">5 день </t>
  </si>
  <si>
    <t>наименование блюда</t>
  </si>
  <si>
    <t>наименование  блюда</t>
  </si>
  <si>
    <t>завтрак</t>
  </si>
  <si>
    <t>100</t>
  </si>
  <si>
    <t>200</t>
  </si>
  <si>
    <t>сыр твердый</t>
  </si>
  <si>
    <t>хлеб пшеничный</t>
  </si>
  <si>
    <t>обед</t>
  </si>
  <si>
    <t xml:space="preserve">огурец свежий </t>
  </si>
  <si>
    <t>сок фруктовый</t>
  </si>
  <si>
    <t>хлеб ржаной</t>
  </si>
  <si>
    <t>180</t>
  </si>
  <si>
    <t xml:space="preserve">6 день </t>
  </si>
  <si>
    <t>8 день</t>
  </si>
  <si>
    <t>9 день</t>
  </si>
  <si>
    <t>№ тк</t>
  </si>
  <si>
    <t xml:space="preserve">наименование блюда </t>
  </si>
  <si>
    <t>наименование продуктов</t>
  </si>
  <si>
    <t>брутто</t>
  </si>
  <si>
    <t>нетто</t>
  </si>
  <si>
    <t>б</t>
  </si>
  <si>
    <t>ж</t>
  </si>
  <si>
    <t>у</t>
  </si>
  <si>
    <t>Ккал</t>
  </si>
  <si>
    <t>макаронные изделия</t>
  </si>
  <si>
    <t>масло сливочное</t>
  </si>
  <si>
    <t>чай</t>
  </si>
  <si>
    <t>сахар</t>
  </si>
  <si>
    <t>капуста свежая</t>
  </si>
  <si>
    <t>картофель</t>
  </si>
  <si>
    <t>лук репчатый</t>
  </si>
  <si>
    <t>морковь</t>
  </si>
  <si>
    <t>томатное пюре</t>
  </si>
  <si>
    <t>масло растительное</t>
  </si>
  <si>
    <t>сметана</t>
  </si>
  <si>
    <t xml:space="preserve">мясо свинина </t>
  </si>
  <si>
    <t>крупа рисовая</t>
  </si>
  <si>
    <t>смородина</t>
  </si>
  <si>
    <t>капуста белокочанная</t>
  </si>
  <si>
    <t xml:space="preserve">свекла </t>
  </si>
  <si>
    <t>огурцы соленые</t>
  </si>
  <si>
    <t>сухари</t>
  </si>
  <si>
    <t>яйца</t>
  </si>
  <si>
    <t>крупа гречневая</t>
  </si>
  <si>
    <t>крупа пшенная</t>
  </si>
  <si>
    <t>молоко</t>
  </si>
  <si>
    <t xml:space="preserve">масло сливочное </t>
  </si>
  <si>
    <t>творог</t>
  </si>
  <si>
    <t>крупа манная</t>
  </si>
  <si>
    <t xml:space="preserve">сметана </t>
  </si>
  <si>
    <t>ванилин</t>
  </si>
  <si>
    <t>мука пшеничная</t>
  </si>
  <si>
    <t>яблоко свежее</t>
  </si>
  <si>
    <t xml:space="preserve">молоко </t>
  </si>
  <si>
    <t>помидоры свежие</t>
  </si>
  <si>
    <t>огурцы свежие</t>
  </si>
  <si>
    <t>горох</t>
  </si>
  <si>
    <t>филе минтая</t>
  </si>
  <si>
    <t>соус белый</t>
  </si>
  <si>
    <t xml:space="preserve">картофель </t>
  </si>
  <si>
    <t>сок яблочный</t>
  </si>
  <si>
    <t>свекла</t>
  </si>
  <si>
    <t>мясо свинина</t>
  </si>
  <si>
    <t xml:space="preserve">крупа рис </t>
  </si>
  <si>
    <t>филе кур</t>
  </si>
  <si>
    <t xml:space="preserve">сыр твердый </t>
  </si>
  <si>
    <t>крупа</t>
  </si>
  <si>
    <t xml:space="preserve">сахар </t>
  </si>
  <si>
    <t>марковь</t>
  </si>
  <si>
    <t>зеленый горошек</t>
  </si>
  <si>
    <t>яйцо</t>
  </si>
  <si>
    <t>крупа перловая</t>
  </si>
  <si>
    <t>соус сметанный</t>
  </si>
  <si>
    <t xml:space="preserve">томат пюре </t>
  </si>
  <si>
    <t>печень говяжья</t>
  </si>
  <si>
    <t>крахмал</t>
  </si>
  <si>
    <t xml:space="preserve">мосло растительное </t>
  </si>
  <si>
    <t>кофейный напиток</t>
  </si>
  <si>
    <t xml:space="preserve">сухари </t>
  </si>
  <si>
    <t xml:space="preserve">сосиски </t>
  </si>
  <si>
    <t>мука</t>
  </si>
  <si>
    <t xml:space="preserve"> </t>
  </si>
  <si>
    <t>молоко или вода</t>
  </si>
  <si>
    <t>лимон</t>
  </si>
  <si>
    <t>томат пюре</t>
  </si>
  <si>
    <t xml:space="preserve">мясо </t>
  </si>
  <si>
    <t>сухофрукты</t>
  </si>
  <si>
    <t>филе куриное</t>
  </si>
  <si>
    <t>какао</t>
  </si>
  <si>
    <t>сыр</t>
  </si>
  <si>
    <t>рыба</t>
  </si>
  <si>
    <t>птица</t>
  </si>
  <si>
    <t>мясо</t>
  </si>
  <si>
    <t>фрукты</t>
  </si>
  <si>
    <t>овощи</t>
  </si>
  <si>
    <t>макароны</t>
  </si>
  <si>
    <t xml:space="preserve">крупа </t>
  </si>
  <si>
    <t xml:space="preserve"> в день </t>
  </si>
  <si>
    <t>среднее за 1 день</t>
  </si>
  <si>
    <t>фактически выдано продуктов в нетто по дням на одного человека</t>
  </si>
  <si>
    <t>наименование группы продуктов</t>
  </si>
  <si>
    <t>№ п/п</t>
  </si>
  <si>
    <t>субпродукты (печень)</t>
  </si>
  <si>
    <t>коф. напиток</t>
  </si>
  <si>
    <t>день</t>
  </si>
  <si>
    <t>возраст</t>
  </si>
  <si>
    <t xml:space="preserve">итого в день </t>
  </si>
  <si>
    <t>Ккаал</t>
  </si>
  <si>
    <t xml:space="preserve">средний показатель </t>
  </si>
  <si>
    <t>норма</t>
  </si>
  <si>
    <t xml:space="preserve">томат </t>
  </si>
  <si>
    <t>12 и ст.</t>
  </si>
  <si>
    <t>12 л и ст.</t>
  </si>
  <si>
    <t>норма продуктов в граммах (нетто) 60%</t>
  </si>
  <si>
    <t>7-11л</t>
  </si>
  <si>
    <t>специи</t>
  </si>
  <si>
    <t xml:space="preserve">возрастная категория 7-11 лет </t>
  </si>
  <si>
    <t>7-11 лет</t>
  </si>
  <si>
    <t>12-18л</t>
  </si>
  <si>
    <t>повидло</t>
  </si>
  <si>
    <t>Сырник из творога</t>
  </si>
  <si>
    <t>яйца 48,0</t>
  </si>
  <si>
    <t xml:space="preserve">Фрукт свежий </t>
  </si>
  <si>
    <t>ОБЕД</t>
  </si>
  <si>
    <t>ЗАВТРАК</t>
  </si>
  <si>
    <t>Салат картофельный с солеными огурцами и зеленым горошком</t>
  </si>
  <si>
    <t>горошек консервиров.</t>
  </si>
  <si>
    <t>огурцы консервиров.</t>
  </si>
  <si>
    <t>200/15</t>
  </si>
  <si>
    <t>ДОПОЛНИТЕЛЬНО</t>
  </si>
  <si>
    <t xml:space="preserve">Салат из свежих помидор </t>
  </si>
  <si>
    <t>Салат из капусты и свеклы</t>
  </si>
  <si>
    <t>Котлета мясная</t>
  </si>
  <si>
    <t>Тефтели мясные с рисом "Ежики"</t>
  </si>
  <si>
    <t>Каша гречневая рассыпчатая</t>
  </si>
  <si>
    <t>Рыба, запеченная с яйцом</t>
  </si>
  <si>
    <t>Сок фруктовый</t>
  </si>
  <si>
    <t>Макаронные изделия  запеченные с сыром</t>
  </si>
  <si>
    <t>масса полуфабрикатов</t>
  </si>
  <si>
    <t>Хлеб пшеничный</t>
  </si>
  <si>
    <t>Чай с сахаром</t>
  </si>
  <si>
    <t>Салат картофельный с кукурузой и морковью</t>
  </si>
  <si>
    <t>кукуруза консервированная</t>
  </si>
  <si>
    <t>Суп картофельный с бобовыми  с курицей</t>
  </si>
  <si>
    <t xml:space="preserve">Жаркое по-домашнему </t>
  </si>
  <si>
    <t xml:space="preserve">Компот из смеси сухофруктов </t>
  </si>
  <si>
    <t>Хлеб ржаной</t>
  </si>
  <si>
    <t>7-11лет</t>
  </si>
  <si>
    <t xml:space="preserve">возрастная категория 12-18 лет </t>
  </si>
  <si>
    <t>ИТОГО ЗАВТРАК</t>
  </si>
  <si>
    <t>ВСЕГО ЗА ДЕНЬ</t>
  </si>
  <si>
    <t>Возраст</t>
  </si>
  <si>
    <t>Наименование продуктов</t>
  </si>
  <si>
    <t>10  ДЕНЬ</t>
  </si>
  <si>
    <t>250/15</t>
  </si>
  <si>
    <t xml:space="preserve">Возрастная категория 7-11 лет </t>
  </si>
  <si>
    <t xml:space="preserve">Возрастная категория 12 лет и старше </t>
  </si>
  <si>
    <t>Винегрет овощной</t>
  </si>
  <si>
    <t xml:space="preserve">Салат из моркови </t>
  </si>
  <si>
    <t>Котлеты из кур припущенные</t>
  </si>
  <si>
    <t>Тефтели рыбные</t>
  </si>
  <si>
    <t>Капуста тушеная</t>
  </si>
  <si>
    <t xml:space="preserve">Плов из отварной птицы </t>
  </si>
  <si>
    <t xml:space="preserve">Чай с  лимоном </t>
  </si>
  <si>
    <t>Сыр твердый</t>
  </si>
  <si>
    <t>Печень говяжья по-строгоновски</t>
  </si>
  <si>
    <t>сливочное масло</t>
  </si>
  <si>
    <t xml:space="preserve">масло растительное </t>
  </si>
  <si>
    <t>100/50</t>
  </si>
  <si>
    <t>ИТОГО ОБЕД</t>
  </si>
  <si>
    <t>Салат овощной с зеленым горошком</t>
  </si>
  <si>
    <t>Салат из свежих огурцов</t>
  </si>
  <si>
    <t>Курица в соусе с томатом</t>
  </si>
  <si>
    <t>Макаронные изделия отварные</t>
  </si>
  <si>
    <t>8 ДЕНЬ</t>
  </si>
  <si>
    <t>куры Iкатегории</t>
  </si>
  <si>
    <t xml:space="preserve">возрастная категория 12 лет и старше </t>
  </si>
  <si>
    <t>12л и стар.</t>
  </si>
  <si>
    <t>ЗАТРАК</t>
  </si>
  <si>
    <t>ИТОГО  ЗАВТРАК</t>
  </si>
  <si>
    <t>7 ДЕНЬ</t>
  </si>
  <si>
    <t xml:space="preserve">Кофейный напиток с молоком </t>
  </si>
  <si>
    <t>Запеканка из творога с повидлом</t>
  </si>
  <si>
    <t>60/30</t>
  </si>
  <si>
    <t>80/50</t>
  </si>
  <si>
    <t xml:space="preserve">  134,    357</t>
  </si>
  <si>
    <t>Салат из свеклы отварной</t>
  </si>
  <si>
    <t xml:space="preserve"> Картофельное пюре </t>
  </si>
  <si>
    <t>СОУС ТОМАТНЫЙ</t>
  </si>
  <si>
    <t>кукуруза консервир.</t>
  </si>
  <si>
    <t xml:space="preserve">Салат из свежей капусты </t>
  </si>
  <si>
    <t>Каша перловая рассыпчатая</t>
  </si>
  <si>
    <t>Голубцы ленивые</t>
  </si>
  <si>
    <t>Сосиски отварные</t>
  </si>
  <si>
    <t>12л. и стар.</t>
  </si>
  <si>
    <t>6 ДЕНЬ</t>
  </si>
  <si>
    <t>5 ДЕНЬ</t>
  </si>
  <si>
    <t>Рис припущенный</t>
  </si>
  <si>
    <t>Рагу из овощей</t>
  </si>
  <si>
    <t>Салат из сырых овощей</t>
  </si>
  <si>
    <t>Салат из свежих помидоров</t>
  </si>
  <si>
    <t>Рагу из птицы</t>
  </si>
  <si>
    <t>Салат из свеклы с солеными огурцами</t>
  </si>
  <si>
    <t xml:space="preserve">Каша манная молочная жидкая  </t>
  </si>
  <si>
    <t>СОУС БЕЛЫЙ</t>
  </si>
  <si>
    <t>340,         451</t>
  </si>
  <si>
    <t xml:space="preserve">Рыба запеченная с картофелем по-русски </t>
  </si>
  <si>
    <t>бульон или вода</t>
  </si>
  <si>
    <t xml:space="preserve">Суп картофельный  с клецками с курицей </t>
  </si>
  <si>
    <t>КЛЕЦКИ</t>
  </si>
  <si>
    <t>200/20/ 15</t>
  </si>
  <si>
    <t>вода</t>
  </si>
  <si>
    <t>яйцо 48,0</t>
  </si>
  <si>
    <t>128, 357</t>
  </si>
  <si>
    <t>401, 442</t>
  </si>
  <si>
    <t>131, 357</t>
  </si>
  <si>
    <t>Котлеты рыбные любительские  с томатным соусом</t>
  </si>
  <si>
    <t>90/50</t>
  </si>
  <si>
    <t>346, 453</t>
  </si>
  <si>
    <t>томат паста</t>
  </si>
  <si>
    <t>яйцо48,0</t>
  </si>
  <si>
    <t>1 ДЕНЬ</t>
  </si>
  <si>
    <t>2 ДЕНЬ</t>
  </si>
  <si>
    <t>3 ДЕНЬ</t>
  </si>
  <si>
    <t>4 ДЕНЬ</t>
  </si>
  <si>
    <t>Наименование продукта</t>
  </si>
  <si>
    <t xml:space="preserve">специи        </t>
  </si>
  <si>
    <t>капуста белокочан.</t>
  </si>
  <si>
    <t>растительное масло</t>
  </si>
  <si>
    <t>Компот из свежих ягод</t>
  </si>
  <si>
    <t>154,     44</t>
  </si>
  <si>
    <t>Суп с рыбными консервами</t>
  </si>
  <si>
    <t>консервы рыбные</t>
  </si>
  <si>
    <t xml:space="preserve"> масло сливочное</t>
  </si>
  <si>
    <t>говядина</t>
  </si>
  <si>
    <t>хлеб</t>
  </si>
  <si>
    <t xml:space="preserve">СОУС </t>
  </si>
  <si>
    <t>70/50</t>
  </si>
  <si>
    <t>Шницель из говядины с молочным соусом</t>
  </si>
  <si>
    <t>144,  404</t>
  </si>
  <si>
    <t>146, 172, 404</t>
  </si>
  <si>
    <t>142, 479, 404</t>
  </si>
  <si>
    <t>Азу</t>
  </si>
  <si>
    <t>маса тушеного мяса</t>
  </si>
  <si>
    <t>масса соуса и овощей</t>
  </si>
  <si>
    <t>Биточек из говядины с молочным соусом</t>
  </si>
  <si>
    <t>Салат из помидоров и огурцов</t>
  </si>
  <si>
    <t>Салат из свеклы и моркови</t>
  </si>
  <si>
    <t>200/20</t>
  </si>
  <si>
    <t>ФРИКАДЕЛЬКИ</t>
  </si>
  <si>
    <t>149, 169</t>
  </si>
  <si>
    <t>Суп картофельный с фрикадельками</t>
  </si>
  <si>
    <t>Каша "Дружба"</t>
  </si>
  <si>
    <t>381, 435</t>
  </si>
  <si>
    <t>капуста белокачан.</t>
  </si>
  <si>
    <t>горошек консервир.</t>
  </si>
  <si>
    <t xml:space="preserve">Картофель отварной </t>
  </si>
  <si>
    <t>в молоке</t>
  </si>
  <si>
    <t xml:space="preserve">Голубцы ленивые </t>
  </si>
  <si>
    <t>со сметанным соусом</t>
  </si>
  <si>
    <t xml:space="preserve">говядина </t>
  </si>
  <si>
    <t xml:space="preserve">лук репчатый </t>
  </si>
  <si>
    <t>капуста</t>
  </si>
  <si>
    <t>ягоды свежие</t>
  </si>
  <si>
    <t>Рыба запеченная в омлете</t>
  </si>
  <si>
    <t>масса омлета</t>
  </si>
  <si>
    <t>Яйцо вареное</t>
  </si>
  <si>
    <t>1шт</t>
  </si>
  <si>
    <t>Чай с  молоком</t>
  </si>
  <si>
    <t>чай- заварка</t>
  </si>
  <si>
    <t xml:space="preserve">Каша пшенная </t>
  </si>
  <si>
    <t>молочная жидкая</t>
  </si>
  <si>
    <t>лим. кислота</t>
  </si>
  <si>
    <t xml:space="preserve">Плов из отварной говядины </t>
  </si>
  <si>
    <t>Овощи свежие порцион.</t>
  </si>
  <si>
    <t>Омлет натуральный</t>
  </si>
  <si>
    <t>в  соусе</t>
  </si>
  <si>
    <t>масса тушеной печени</t>
  </si>
  <si>
    <t>Печень,тушенная</t>
  </si>
  <si>
    <t>СМЕТАННЫЙСОУС:</t>
  </si>
  <si>
    <t>120/50</t>
  </si>
  <si>
    <t>110/50</t>
  </si>
  <si>
    <t>Борщ с капустой и картофелем  с курицей</t>
  </si>
  <si>
    <t>250/25</t>
  </si>
  <si>
    <t>масса варен. варенников</t>
  </si>
  <si>
    <t>200/5</t>
  </si>
  <si>
    <t>Вареники ленивые с маслом</t>
  </si>
  <si>
    <t>250/20</t>
  </si>
  <si>
    <t>масло растительн.</t>
  </si>
  <si>
    <t>196, 442</t>
  </si>
  <si>
    <t xml:space="preserve">СОУС МОЛОЧНЫЙ </t>
  </si>
  <si>
    <t>12л. и ст.</t>
  </si>
  <si>
    <t>Суп крестьянский с курицей</t>
  </si>
  <si>
    <t>Щи со свежей капустой и картофелем, курицей</t>
  </si>
  <si>
    <t>Батон нарезной</t>
  </si>
  <si>
    <t>батон нарезной</t>
  </si>
  <si>
    <t>Плов из птицы</t>
  </si>
  <si>
    <t>макаронные  изд.</t>
  </si>
  <si>
    <t>Наименование блюда</t>
  </si>
  <si>
    <t>Свекольник с курицей</t>
  </si>
  <si>
    <t>Овощи свежие порционн.</t>
  </si>
  <si>
    <t>Салат картофельный с кукурузой</t>
  </si>
  <si>
    <t>Сливочное масло</t>
  </si>
  <si>
    <t xml:space="preserve">сливочное масло </t>
  </si>
  <si>
    <t>156, 404</t>
  </si>
  <si>
    <t>Суп лапша домашяя с курицей</t>
  </si>
  <si>
    <t>лапша</t>
  </si>
  <si>
    <t>лук</t>
  </si>
  <si>
    <t>сливочное  масло</t>
  </si>
  <si>
    <t>огурцы консервир.</t>
  </si>
  <si>
    <t>выход блюд</t>
  </si>
  <si>
    <t>12 л. и старше</t>
  </si>
  <si>
    <t>Чай с молоком</t>
  </si>
  <si>
    <t>Щи из свежей капусты с картофелем с курицей</t>
  </si>
  <si>
    <t>Каша молочная "Дружба"</t>
  </si>
  <si>
    <t xml:space="preserve">Фрукт </t>
  </si>
  <si>
    <t xml:space="preserve">Суп картофельный с фрикадельками </t>
  </si>
  <si>
    <t>Овощи свежие порционные</t>
  </si>
  <si>
    <t>Винегрет</t>
  </si>
  <si>
    <t>Картофель отварной в молоке</t>
  </si>
  <si>
    <t>Борщ из свежей капусты с картофелем,курицей</t>
  </si>
  <si>
    <t>Печень тушенная в соусе</t>
  </si>
  <si>
    <t>Компот из смеси сухофруктов</t>
  </si>
  <si>
    <t>Плов из отварной говядины</t>
  </si>
  <si>
    <t>Салат из свеклы с соленым огурцом</t>
  </si>
  <si>
    <t xml:space="preserve">Суп картофельный с клецками, курицей </t>
  </si>
  <si>
    <t>25030 /25</t>
  </si>
  <si>
    <t>Яйцо варенное</t>
  </si>
  <si>
    <t>Каша пшенная молочная</t>
  </si>
  <si>
    <t>Салат из свежих  помидоров и огурцов</t>
  </si>
  <si>
    <t>Масло сливочное</t>
  </si>
  <si>
    <t>Голубцы ленивые со сметанным соусом</t>
  </si>
  <si>
    <t>Котлеты рыбные любительские с томатным соусом</t>
  </si>
  <si>
    <t>Картофельное пюре</t>
  </si>
  <si>
    <t>Плов из отварной птицы</t>
  </si>
  <si>
    <t>Чай с лимоном</t>
  </si>
  <si>
    <t>200/7</t>
  </si>
  <si>
    <t>Печень говяжья по-строгоновски со сметанным соусом</t>
  </si>
  <si>
    <t xml:space="preserve">Каша гречневая рассыпчатая </t>
  </si>
  <si>
    <t>Рыба запеченная с картофелем по-русски</t>
  </si>
  <si>
    <t>Макаронные изделия запеченные с сыром</t>
  </si>
  <si>
    <t>Жаркое по-домашнему</t>
  </si>
  <si>
    <t>Каша из хлопьев овсянных "Геркулес" молочная жидкая</t>
  </si>
  <si>
    <t>крупа "Геркулес"</t>
  </si>
  <si>
    <t>Салат картофельный с солен. огурцом, зелен. горошком</t>
  </si>
  <si>
    <t xml:space="preserve">Суп лапша с курицей </t>
  </si>
  <si>
    <t>75/75</t>
  </si>
  <si>
    <t>90/90</t>
  </si>
  <si>
    <t>Суп картофельный с бобовыми, курицей</t>
  </si>
  <si>
    <t>Рыба запеченная с яцом</t>
  </si>
  <si>
    <t>ЗАВТАК</t>
  </si>
  <si>
    <t>итого за 12 дней</t>
  </si>
  <si>
    <t>за 12дней</t>
  </si>
  <si>
    <t>12  ДЕНЬ</t>
  </si>
  <si>
    <t>11  ДЕНЬ</t>
  </si>
  <si>
    <t>Суп картофельный с макаронными изделиями  с курицей</t>
  </si>
  <si>
    <t>250/5</t>
  </si>
  <si>
    <t>Картофель отварной</t>
  </si>
  <si>
    <t>Рыба тущеная с овощами в томате</t>
  </si>
  <si>
    <t>масса тушеной рыбы</t>
  </si>
  <si>
    <t xml:space="preserve">7 день </t>
  </si>
  <si>
    <t>10 день</t>
  </si>
  <si>
    <t xml:space="preserve">11 день </t>
  </si>
  <si>
    <t xml:space="preserve">12 день </t>
  </si>
  <si>
    <t>Чай  с молоком</t>
  </si>
  <si>
    <t>Суп картофельный с макар.изделиями, курицей</t>
  </si>
  <si>
    <t>Рыба тушеная с овощами</t>
  </si>
  <si>
    <t>Расчет пищевых веществ  и энергии за 12 дней</t>
  </si>
  <si>
    <t>за 12 дней</t>
  </si>
  <si>
    <t>к/мол.продукция</t>
  </si>
  <si>
    <t xml:space="preserve">12-дневное  меню </t>
  </si>
  <si>
    <t xml:space="preserve"> 12-дневное  меню </t>
  </si>
  <si>
    <t>12-дневное  меню</t>
  </si>
  <si>
    <t>12-ДНЕВНОЕ МЕНЮ</t>
  </si>
  <si>
    <t>соль йодирован.</t>
  </si>
  <si>
    <t>овощи свежие</t>
  </si>
  <si>
    <t>с морковью и яблоками</t>
  </si>
  <si>
    <t>яблоки</t>
  </si>
  <si>
    <t>Винергет овощной</t>
  </si>
  <si>
    <t>Салат из свежей капусты  с морковью</t>
  </si>
  <si>
    <t>свежий огурец</t>
  </si>
  <si>
    <t>лимонная кислота</t>
  </si>
  <si>
    <t>Салат картофельный с зеленым горошком</t>
  </si>
  <si>
    <t xml:space="preserve">Салат с белокачанной капусты с помидорами и огурцами </t>
  </si>
  <si>
    <t>Шницель мясной</t>
  </si>
  <si>
    <t>Салат картофельный с солеными огурцами</t>
  </si>
  <si>
    <t>огурец консервир.</t>
  </si>
  <si>
    <t>печень говязья</t>
  </si>
  <si>
    <t>Биточек мясной</t>
  </si>
  <si>
    <t>Печень говяжья по -стороговски с соусом</t>
  </si>
  <si>
    <t>масса жаренная печени</t>
  </si>
  <si>
    <t xml:space="preserve">Салат из свеклы с сыром </t>
  </si>
  <si>
    <t xml:space="preserve">Салат из свежих огурцов </t>
  </si>
  <si>
    <t>Тефтели мясные с рисом Ежики</t>
  </si>
  <si>
    <t>Мясо отварное</t>
  </si>
  <si>
    <t>Фрикадельки из говядины, тушенные в соусе</t>
  </si>
  <si>
    <t>соус  молочный</t>
  </si>
  <si>
    <t>Пюре гороховое</t>
  </si>
  <si>
    <t>Птица отварная</t>
  </si>
  <si>
    <t>зелень</t>
  </si>
  <si>
    <t>СУММАРНЫЕ ОБЪЁМЫ БЛЮД ПО ПРИЁМАМ ПИЩИ (В ГРАММАХ- НЕ МЕНЕЕ)</t>
  </si>
  <si>
    <t>ПОКАЗАТЕЛИ</t>
  </si>
  <si>
    <t>от 7 до 12 лет</t>
  </si>
  <si>
    <t>12 лет и старше</t>
  </si>
  <si>
    <t>Таблица 3</t>
  </si>
  <si>
    <t xml:space="preserve">РАСПРЕДЛЕНИЕ  В ПРОЦЕНТОМ ОТНОШЕНИИ ПОТРЕБЛЕНИЕ ПИЩЕВЫХ ВЕЩЕСТВ И ЭНЕРГИИ ПО ПРИЕМАМ ПИЩИ В ЗАВИСИМОСТИ ОТ ВРЕМЕНИ ПРЕБЫВАНИЯ В ОРГАНИЗАЦИИ                    </t>
  </si>
  <si>
    <t xml:space="preserve">Наименование  </t>
  </si>
  <si>
    <t>%</t>
  </si>
  <si>
    <t xml:space="preserve">ЗАВТРАК </t>
  </si>
  <si>
    <t>ИТОГО</t>
  </si>
  <si>
    <t>белки</t>
  </si>
  <si>
    <t>жиры</t>
  </si>
  <si>
    <t>углеводы</t>
  </si>
  <si>
    <t>2022 г</t>
  </si>
  <si>
    <t>Приложение № 10</t>
  </si>
  <si>
    <t>к СанПин 2.3/2.4.3590-20</t>
  </si>
  <si>
    <t xml:space="preserve">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</si>
  <si>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Таблица 3</t>
  </si>
  <si>
    <t xml:space="preserve">                                                                            к СанПин 2.3/2.4.3590-20</t>
  </si>
  <si>
    <t>Салат из моркови с зеленым горошком</t>
  </si>
  <si>
    <t xml:space="preserve">Ведомость контроля за рационом питания  7лет-11 лет        2022 г.           </t>
  </si>
  <si>
    <t xml:space="preserve">Ведомость контроля за рационом питания  12лет  и старше         2022 г.                  </t>
  </si>
  <si>
    <t>Овощи порционные</t>
  </si>
  <si>
    <t xml:space="preserve">Рагу из овощей </t>
  </si>
  <si>
    <t xml:space="preserve"> СВОД   ДВЕНАДЦАТИДНЕВНОГО МЕНЮ  УЧАЩИХСЯ  МОУ СОШ № 2 с.Хурба на  2022/2023 учебный год</t>
  </si>
  <si>
    <t xml:space="preserve"> СВОД   ДВЕНАДЦАТИДНЕВНОГО МЕНЮ  УЧАЩИХСЯ  МОУ СОШ №  2 с.хурба на 2022/2023 учебный год</t>
  </si>
  <si>
    <t xml:space="preserve">Курица отварная </t>
  </si>
  <si>
    <t xml:space="preserve">Каша  манная молочная </t>
  </si>
  <si>
    <t>Каша гречневая молочная</t>
  </si>
  <si>
    <t>Каша рисовая молочная</t>
  </si>
  <si>
    <t>УТВЕРЖДАЮ</t>
  </si>
  <si>
    <t>Директор МБОУ СОШ № 2 с.п. "Село Хурба"</t>
  </si>
  <si>
    <t>Г.Е. Щенникова</t>
  </si>
  <si>
    <t>Компот из сухих фруктов</t>
  </si>
  <si>
    <t>Тефтеля с рисом Ёжики</t>
  </si>
  <si>
    <t>Кофейный напиток с молоком</t>
  </si>
  <si>
    <t xml:space="preserve">Рассольник ленинградский </t>
  </si>
  <si>
    <t>Кофейный напиток на сгущенном молоке</t>
  </si>
  <si>
    <t>150</t>
  </si>
  <si>
    <t xml:space="preserve">Каша манная молочная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</si>
</sst>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46" fillId="0" borderId="0" applyFont="0" applyFill="0" applyBorder="0" applyAlignment="0" applyProtection="0"/>
  </cellStyleXfs>
  <cellXfs count="808">
    <xf numFmtId="0" fontId="0" fillId="0" borderId="0" xfId="0"/>
    <xf numFmtId="0" fontId="5" fillId="0" borderId="0" xfId="1"/>
    <xf numFmtId="49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7" fillId="0" borderId="0" xfId="1" applyNumberFormat="1" applyFont="1"/>
    <xf numFmtId="0" fontId="5" fillId="0" borderId="0" xfId="1" applyAlignment="1">
      <alignment wrapText="1"/>
    </xf>
    <xf numFmtId="0" fontId="4" fillId="0" borderId="0" xfId="2"/>
    <xf numFmtId="2" fontId="8" fillId="0" borderId="2" xfId="2" applyNumberFormat="1" applyFont="1" applyBorder="1"/>
    <xf numFmtId="0" fontId="6" fillId="0" borderId="0" xfId="2" applyFont="1"/>
    <xf numFmtId="0" fontId="4" fillId="0" borderId="2" xfId="2" applyBorder="1"/>
    <xf numFmtId="0" fontId="8" fillId="0" borderId="2" xfId="2" applyFont="1" applyBorder="1" applyAlignment="1">
      <alignment horizontal="center"/>
    </xf>
    <xf numFmtId="0" fontId="6" fillId="0" borderId="0" xfId="3" applyFont="1"/>
    <xf numFmtId="0" fontId="3" fillId="0" borderId="0" xfId="3"/>
    <xf numFmtId="0" fontId="6" fillId="0" borderId="0" xfId="4" applyFont="1"/>
    <xf numFmtId="0" fontId="2" fillId="0" borderId="0" xfId="4"/>
    <xf numFmtId="0" fontId="2" fillId="0" borderId="2" xfId="4" applyBorder="1"/>
    <xf numFmtId="0" fontId="1" fillId="0" borderId="0" xfId="5"/>
    <xf numFmtId="2" fontId="7" fillId="0" borderId="2" xfId="5" applyNumberFormat="1" applyFont="1" applyBorder="1"/>
    <xf numFmtId="0" fontId="6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1" fillId="0" borderId="2" xfId="5" applyBorder="1"/>
    <xf numFmtId="2" fontId="12" fillId="0" borderId="2" xfId="5" applyNumberFormat="1" applyFont="1" applyBorder="1"/>
    <xf numFmtId="0" fontId="12" fillId="0" borderId="2" xfId="5" applyFont="1" applyBorder="1"/>
    <xf numFmtId="2" fontId="13" fillId="0" borderId="2" xfId="5" applyNumberFormat="1" applyFont="1" applyBorder="1"/>
    <xf numFmtId="0" fontId="10" fillId="0" borderId="2" xfId="4" applyFont="1" applyBorder="1" applyAlignment="1">
      <alignment wrapText="1"/>
    </xf>
    <xf numFmtId="0" fontId="10" fillId="0" borderId="2" xfId="4" applyFont="1" applyBorder="1"/>
    <xf numFmtId="0" fontId="10" fillId="0" borderId="0" xfId="4" applyFont="1"/>
    <xf numFmtId="0" fontId="11" fillId="0" borderId="0" xfId="4" applyFont="1"/>
    <xf numFmtId="0" fontId="15" fillId="0" borderId="2" xfId="4" applyFont="1" applyBorder="1"/>
    <xf numFmtId="49" fontId="15" fillId="0" borderId="2" xfId="4" applyNumberFormat="1" applyFont="1" applyBorder="1" applyAlignment="1">
      <alignment horizontal="center"/>
    </xf>
    <xf numFmtId="49" fontId="10" fillId="0" borderId="2" xfId="4" applyNumberFormat="1" applyFont="1" applyBorder="1" applyAlignment="1">
      <alignment wrapText="1"/>
    </xf>
    <xf numFmtId="2" fontId="10" fillId="0" borderId="2" xfId="4" applyNumberFormat="1" applyFont="1" applyBorder="1" applyAlignment="1">
      <alignment horizontal="right" wrapText="1"/>
    </xf>
    <xf numFmtId="2" fontId="10" fillId="0" borderId="2" xfId="4" applyNumberFormat="1" applyFont="1" applyBorder="1" applyAlignment="1">
      <alignment wrapText="1"/>
    </xf>
    <xf numFmtId="0" fontId="15" fillId="0" borderId="2" xfId="4" applyFont="1" applyBorder="1" applyAlignment="1">
      <alignment horizontal="center" vertical="center"/>
    </xf>
    <xf numFmtId="2" fontId="10" fillId="0" borderId="2" xfId="4" applyNumberFormat="1" applyFont="1" applyBorder="1"/>
    <xf numFmtId="0" fontId="10" fillId="0" borderId="2" xfId="4" applyFont="1" applyBorder="1" applyAlignment="1">
      <alignment horizontal="left"/>
    </xf>
    <xf numFmtId="0" fontId="10" fillId="0" borderId="2" xfId="4" applyFont="1" applyBorder="1" applyAlignment="1">
      <alignment horizontal="left" vertical="center"/>
    </xf>
    <xf numFmtId="2" fontId="10" fillId="0" borderId="2" xfId="4" applyNumberFormat="1" applyFont="1" applyBorder="1" applyAlignment="1">
      <alignment horizontal="right"/>
    </xf>
    <xf numFmtId="0" fontId="10" fillId="0" borderId="2" xfId="4" applyFont="1" applyBorder="1" applyAlignment="1">
      <alignment horizontal="center"/>
    </xf>
    <xf numFmtId="164" fontId="10" fillId="0" borderId="2" xfId="4" applyNumberFormat="1" applyFont="1" applyBorder="1" applyAlignment="1">
      <alignment horizontal="right" wrapText="1"/>
    </xf>
    <xf numFmtId="164" fontId="10" fillId="0" borderId="2" xfId="4" applyNumberFormat="1" applyFont="1" applyBorder="1" applyAlignment="1">
      <alignment wrapText="1"/>
    </xf>
    <xf numFmtId="164" fontId="10" fillId="0" borderId="2" xfId="4" applyNumberFormat="1" applyFont="1" applyBorder="1"/>
    <xf numFmtId="2" fontId="19" fillId="0" borderId="2" xfId="4" applyNumberFormat="1" applyFont="1" applyBorder="1"/>
    <xf numFmtId="49" fontId="20" fillId="0" borderId="2" xfId="4" applyNumberFormat="1" applyFont="1" applyBorder="1" applyAlignment="1">
      <alignment horizontal="center" vertical="center" wrapText="1"/>
    </xf>
    <xf numFmtId="164" fontId="18" fillId="0" borderId="2" xfId="4" applyNumberFormat="1" applyFont="1" applyBorder="1" applyAlignment="1">
      <alignment wrapText="1"/>
    </xf>
    <xf numFmtId="2" fontId="18" fillId="0" borderId="2" xfId="4" applyNumberFormat="1" applyFont="1" applyBorder="1" applyAlignment="1">
      <alignment wrapText="1"/>
    </xf>
    <xf numFmtId="164" fontId="18" fillId="0" borderId="2" xfId="4" applyNumberFormat="1" applyFont="1" applyBorder="1"/>
    <xf numFmtId="0" fontId="20" fillId="0" borderId="2" xfId="4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wrapText="1"/>
    </xf>
    <xf numFmtId="49" fontId="15" fillId="0" borderId="2" xfId="4" applyNumberFormat="1" applyFont="1" applyBorder="1" applyAlignment="1">
      <alignment horizontal="center" vertical="center"/>
    </xf>
    <xf numFmtId="164" fontId="19" fillId="0" borderId="2" xfId="4" applyNumberFormat="1" applyFont="1" applyBorder="1"/>
    <xf numFmtId="0" fontId="12" fillId="0" borderId="2" xfId="4" applyFont="1" applyBorder="1"/>
    <xf numFmtId="49" fontId="12" fillId="0" borderId="2" xfId="4" applyNumberFormat="1" applyFont="1" applyBorder="1" applyAlignment="1">
      <alignment horizontal="center"/>
    </xf>
    <xf numFmtId="0" fontId="12" fillId="0" borderId="2" xfId="4" applyFont="1" applyBorder="1" applyAlignment="1">
      <alignment horizontal="center" vertical="center"/>
    </xf>
    <xf numFmtId="2" fontId="13" fillId="0" borderId="2" xfId="4" applyNumberFormat="1" applyFont="1" applyBorder="1"/>
    <xf numFmtId="49" fontId="12" fillId="0" borderId="2" xfId="4" applyNumberFormat="1" applyFont="1" applyBorder="1" applyAlignment="1">
      <alignment horizontal="center" vertical="center" wrapText="1"/>
    </xf>
    <xf numFmtId="49" fontId="12" fillId="0" borderId="2" xfId="4" applyNumberFormat="1" applyFont="1" applyBorder="1" applyAlignment="1">
      <alignment horizontal="center" vertical="center"/>
    </xf>
    <xf numFmtId="164" fontId="13" fillId="0" borderId="2" xfId="4" applyNumberFormat="1" applyFont="1" applyBorder="1"/>
    <xf numFmtId="164" fontId="21" fillId="0" borderId="2" xfId="4" applyNumberFormat="1" applyFont="1" applyBorder="1"/>
    <xf numFmtId="2" fontId="21" fillId="0" borderId="2" xfId="4" applyNumberFormat="1" applyFont="1" applyBorder="1"/>
    <xf numFmtId="2" fontId="22" fillId="0" borderId="2" xfId="4" applyNumberFormat="1" applyFont="1" applyBorder="1"/>
    <xf numFmtId="0" fontId="6" fillId="0" borderId="0" xfId="4" applyFont="1" applyAlignment="1"/>
    <xf numFmtId="2" fontId="13" fillId="0" borderId="2" xfId="3" applyNumberFormat="1" applyFont="1" applyBorder="1"/>
    <xf numFmtId="0" fontId="15" fillId="0" borderId="0" xfId="4" applyFont="1"/>
    <xf numFmtId="0" fontId="20" fillId="0" borderId="2" xfId="4" applyFont="1" applyBorder="1" applyAlignment="1">
      <alignment horizontal="center"/>
    </xf>
    <xf numFmtId="164" fontId="13" fillId="0" borderId="2" xfId="3" applyNumberFormat="1" applyFont="1" applyBorder="1"/>
    <xf numFmtId="2" fontId="15" fillId="0" borderId="2" xfId="4" applyNumberFormat="1" applyFont="1" applyBorder="1"/>
    <xf numFmtId="0" fontId="16" fillId="0" borderId="0" xfId="4" applyFont="1"/>
    <xf numFmtId="2" fontId="10" fillId="0" borderId="0" xfId="4" applyNumberFormat="1" applyFont="1"/>
    <xf numFmtId="49" fontId="10" fillId="0" borderId="2" xfId="3" applyNumberFormat="1" applyFont="1" applyBorder="1" applyAlignment="1">
      <alignment wrapText="1"/>
    </xf>
    <xf numFmtId="2" fontId="10" fillId="0" borderId="2" xfId="0" applyNumberFormat="1" applyFont="1" applyBorder="1"/>
    <xf numFmtId="49" fontId="12" fillId="0" borderId="2" xfId="4" applyNumberFormat="1" applyFont="1" applyBorder="1" applyAlignment="1">
      <alignment horizontal="center" vertical="top" wrapText="1"/>
    </xf>
    <xf numFmtId="164" fontId="10" fillId="0" borderId="2" xfId="3" applyNumberFormat="1" applyFont="1" applyBorder="1" applyAlignment="1">
      <alignment wrapText="1"/>
    </xf>
    <xf numFmtId="164" fontId="18" fillId="0" borderId="2" xfId="3" applyNumberFormat="1" applyFont="1" applyBorder="1" applyAlignment="1">
      <alignment wrapText="1"/>
    </xf>
    <xf numFmtId="49" fontId="19" fillId="0" borderId="2" xfId="4" applyNumberFormat="1" applyFont="1" applyBorder="1" applyAlignment="1">
      <alignment horizontal="left"/>
    </xf>
    <xf numFmtId="0" fontId="10" fillId="0" borderId="2" xfId="4" applyNumberFormat="1" applyFont="1" applyBorder="1" applyAlignment="1">
      <alignment wrapText="1"/>
    </xf>
    <xf numFmtId="0" fontId="18" fillId="0" borderId="2" xfId="4" applyNumberFormat="1" applyFont="1" applyBorder="1" applyAlignment="1">
      <alignment wrapText="1"/>
    </xf>
    <xf numFmtId="0" fontId="18" fillId="0" borderId="2" xfId="4" applyFont="1" applyBorder="1" applyAlignment="1">
      <alignment wrapText="1"/>
    </xf>
    <xf numFmtId="2" fontId="18" fillId="0" borderId="2" xfId="4" applyNumberFormat="1" applyFont="1" applyBorder="1"/>
    <xf numFmtId="0" fontId="19" fillId="0" borderId="2" xfId="4" applyFont="1" applyBorder="1"/>
    <xf numFmtId="0" fontId="20" fillId="0" borderId="2" xfId="4" applyNumberFormat="1" applyFont="1" applyBorder="1" applyAlignment="1">
      <alignment horizontal="center" vertical="center" wrapText="1"/>
    </xf>
    <xf numFmtId="0" fontId="20" fillId="0" borderId="2" xfId="4" applyNumberFormat="1" applyFont="1" applyBorder="1" applyAlignment="1">
      <alignment horizontal="center" wrapText="1"/>
    </xf>
    <xf numFmtId="0" fontId="12" fillId="0" borderId="2" xfId="3" applyFont="1" applyBorder="1"/>
    <xf numFmtId="0" fontId="13" fillId="0" borderId="2" xfId="3" applyFont="1" applyBorder="1"/>
    <xf numFmtId="164" fontId="22" fillId="0" borderId="2" xfId="3" applyNumberFormat="1" applyFont="1" applyBorder="1"/>
    <xf numFmtId="0" fontId="10" fillId="0" borderId="2" xfId="4" applyFont="1" applyBorder="1" applyAlignment="1">
      <alignment horizontal="center"/>
    </xf>
    <xf numFmtId="0" fontId="12" fillId="0" borderId="2" xfId="4" applyFont="1" applyBorder="1" applyAlignment="1">
      <alignment horizontal="center" vertical="center"/>
    </xf>
    <xf numFmtId="0" fontId="20" fillId="0" borderId="2" xfId="4" applyNumberFormat="1" applyFont="1" applyBorder="1" applyAlignment="1">
      <alignment horizontal="center" vertical="center"/>
    </xf>
    <xf numFmtId="0" fontId="10" fillId="2" borderId="2" xfId="4" applyFont="1" applyFill="1" applyBorder="1" applyAlignment="1">
      <alignment horizontal="left" vertical="center"/>
    </xf>
    <xf numFmtId="164" fontId="10" fillId="2" borderId="2" xfId="4" applyNumberFormat="1" applyFont="1" applyFill="1" applyBorder="1"/>
    <xf numFmtId="164" fontId="18" fillId="2" borderId="2" xfId="4" applyNumberFormat="1" applyFont="1" applyFill="1" applyBorder="1"/>
    <xf numFmtId="2" fontId="10" fillId="2" borderId="2" xfId="4" applyNumberFormat="1" applyFont="1" applyFill="1" applyBorder="1"/>
    <xf numFmtId="0" fontId="15" fillId="2" borderId="2" xfId="4" applyFont="1" applyFill="1" applyBorder="1" applyAlignment="1">
      <alignment horizontal="left" vertical="center"/>
    </xf>
    <xf numFmtId="164" fontId="15" fillId="2" borderId="2" xfId="4" applyNumberFormat="1" applyFont="1" applyFill="1" applyBorder="1"/>
    <xf numFmtId="1" fontId="15" fillId="2" borderId="2" xfId="4" applyNumberFormat="1" applyFont="1" applyFill="1" applyBorder="1"/>
    <xf numFmtId="0" fontId="12" fillId="0" borderId="2" xfId="2" applyFont="1" applyBorder="1" applyAlignment="1">
      <alignment horizontal="center" vertical="center"/>
    </xf>
    <xf numFmtId="0" fontId="13" fillId="0" borderId="2" xfId="2" applyFont="1" applyBorder="1"/>
    <xf numFmtId="49" fontId="12" fillId="0" borderId="2" xfId="2" applyNumberFormat="1" applyFont="1" applyBorder="1" applyAlignment="1">
      <alignment horizontal="center" vertical="center"/>
    </xf>
    <xf numFmtId="2" fontId="13" fillId="0" borderId="2" xfId="2" applyNumberFormat="1" applyFont="1" applyBorder="1"/>
    <xf numFmtId="0" fontId="13" fillId="0" borderId="2" xfId="2" applyFont="1" applyBorder="1" applyAlignment="1">
      <alignment horizontal="left"/>
    </xf>
    <xf numFmtId="164" fontId="22" fillId="0" borderId="2" xfId="2" applyNumberFormat="1" applyFont="1" applyBorder="1"/>
    <xf numFmtId="0" fontId="22" fillId="0" borderId="2" xfId="2" applyFont="1" applyBorder="1"/>
    <xf numFmtId="0" fontId="12" fillId="0" borderId="2" xfId="4" applyFont="1" applyBorder="1" applyAlignment="1">
      <alignment vertical="top" wrapText="1"/>
    </xf>
    <xf numFmtId="0" fontId="10" fillId="0" borderId="2" xfId="4" applyFont="1" applyBorder="1" applyAlignment="1">
      <alignment vertical="center"/>
    </xf>
    <xf numFmtId="1" fontId="10" fillId="0" borderId="2" xfId="4" applyNumberFormat="1" applyFont="1" applyBorder="1" applyAlignment="1">
      <alignment wrapText="1"/>
    </xf>
    <xf numFmtId="2" fontId="24" fillId="0" borderId="2" xfId="4" applyNumberFormat="1" applyFont="1" applyBorder="1"/>
    <xf numFmtId="0" fontId="24" fillId="0" borderId="2" xfId="4" applyFont="1" applyBorder="1"/>
    <xf numFmtId="0" fontId="10" fillId="2" borderId="2" xfId="4" applyFont="1" applyFill="1" applyBorder="1" applyAlignment="1">
      <alignment horizontal="right" vertical="center"/>
    </xf>
    <xf numFmtId="164" fontId="10" fillId="2" borderId="2" xfId="4" applyNumberFormat="1" applyFont="1" applyFill="1" applyBorder="1" applyAlignment="1">
      <alignment horizontal="right"/>
    </xf>
    <xf numFmtId="0" fontId="10" fillId="0" borderId="2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/>
    </xf>
    <xf numFmtId="0" fontId="15" fillId="0" borderId="2" xfId="4" applyFont="1" applyBorder="1" applyAlignment="1">
      <alignment horizontal="center"/>
    </xf>
    <xf numFmtId="0" fontId="10" fillId="0" borderId="2" xfId="3" applyFont="1" applyBorder="1" applyAlignment="1">
      <alignment horizontal="center" vertical="center"/>
    </xf>
    <xf numFmtId="0" fontId="10" fillId="0" borderId="2" xfId="2" applyFont="1" applyBorder="1" applyAlignment="1">
      <alignment horizontal="left"/>
    </xf>
    <xf numFmtId="2" fontId="10" fillId="0" borderId="2" xfId="2" applyNumberFormat="1" applyFont="1" applyBorder="1" applyAlignment="1">
      <alignment horizontal="right"/>
    </xf>
    <xf numFmtId="0" fontId="10" fillId="0" borderId="2" xfId="2" applyFont="1" applyBorder="1"/>
    <xf numFmtId="0" fontId="10" fillId="2" borderId="2" xfId="4" applyFont="1" applyFill="1" applyBorder="1"/>
    <xf numFmtId="0" fontId="18" fillId="2" borderId="2" xfId="4" applyFont="1" applyFill="1" applyBorder="1"/>
    <xf numFmtId="0" fontId="15" fillId="2" borderId="2" xfId="4" applyFont="1" applyFill="1" applyBorder="1"/>
    <xf numFmtId="1" fontId="10" fillId="0" borderId="2" xfId="2" applyNumberFormat="1" applyFont="1" applyBorder="1" applyAlignment="1">
      <alignment wrapText="1"/>
    </xf>
    <xf numFmtId="164" fontId="10" fillId="0" borderId="2" xfId="2" applyNumberFormat="1" applyFont="1" applyBorder="1" applyAlignment="1">
      <alignment horizontal="right" wrapText="1"/>
    </xf>
    <xf numFmtId="164" fontId="18" fillId="0" borderId="2" xfId="2" applyNumberFormat="1" applyFont="1" applyBorder="1" applyAlignment="1">
      <alignment wrapText="1"/>
    </xf>
    <xf numFmtId="1" fontId="10" fillId="0" borderId="2" xfId="2" applyNumberFormat="1" applyFont="1" applyBorder="1" applyAlignment="1">
      <alignment horizontal="left" wrapText="1"/>
    </xf>
    <xf numFmtId="2" fontId="10" fillId="0" borderId="2" xfId="2" applyNumberFormat="1" applyFont="1" applyBorder="1" applyAlignment="1">
      <alignment wrapText="1"/>
    </xf>
    <xf numFmtId="2" fontId="10" fillId="0" borderId="2" xfId="2" applyNumberFormat="1" applyFont="1" applyBorder="1"/>
    <xf numFmtId="164" fontId="19" fillId="0" borderId="2" xfId="2" applyNumberFormat="1" applyFont="1" applyBorder="1"/>
    <xf numFmtId="164" fontId="10" fillId="0" borderId="2" xfId="2" applyNumberFormat="1" applyFont="1" applyBorder="1"/>
    <xf numFmtId="164" fontId="18" fillId="0" borderId="2" xfId="2" applyNumberFormat="1" applyFont="1" applyBorder="1"/>
    <xf numFmtId="0" fontId="18" fillId="0" borderId="2" xfId="2" applyFont="1" applyBorder="1"/>
    <xf numFmtId="49" fontId="10" fillId="0" borderId="2" xfId="2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164" fontId="25" fillId="0" borderId="2" xfId="2" applyNumberFormat="1" applyFont="1" applyBorder="1"/>
    <xf numFmtId="0" fontId="25" fillId="0" borderId="2" xfId="2" applyFont="1" applyBorder="1"/>
    <xf numFmtId="2" fontId="20" fillId="0" borderId="2" xfId="2" applyNumberFormat="1" applyFont="1" applyBorder="1"/>
    <xf numFmtId="0" fontId="20" fillId="0" borderId="2" xfId="2" applyFont="1" applyBorder="1"/>
    <xf numFmtId="49" fontId="20" fillId="0" borderId="2" xfId="2" applyNumberFormat="1" applyFont="1" applyBorder="1" applyAlignment="1">
      <alignment horizontal="center" vertical="center" wrapText="1"/>
    </xf>
    <xf numFmtId="49" fontId="26" fillId="0" borderId="2" xfId="2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/>
    </xf>
    <xf numFmtId="0" fontId="26" fillId="0" borderId="2" xfId="0" applyFont="1" applyBorder="1" applyAlignment="1">
      <alignment horizontal="right"/>
    </xf>
    <xf numFmtId="0" fontId="20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left"/>
    </xf>
    <xf numFmtId="164" fontId="25" fillId="2" borderId="2" xfId="4" applyNumberFormat="1" applyFont="1" applyFill="1" applyBorder="1"/>
    <xf numFmtId="2" fontId="20" fillId="2" borderId="2" xfId="4" applyNumberFormat="1" applyFont="1" applyFill="1" applyBorder="1"/>
    <xf numFmtId="0" fontId="20" fillId="2" borderId="2" xfId="0" applyFont="1" applyFill="1" applyBorder="1" applyAlignment="1"/>
    <xf numFmtId="0" fontId="26" fillId="2" borderId="2" xfId="0" applyFont="1" applyFill="1" applyBorder="1" applyAlignment="1">
      <alignment horizontal="right"/>
    </xf>
    <xf numFmtId="164" fontId="10" fillId="0" borderId="2" xfId="3" applyNumberFormat="1" applyFont="1" applyBorder="1"/>
    <xf numFmtId="164" fontId="18" fillId="0" borderId="2" xfId="3" applyNumberFormat="1" applyFont="1" applyBorder="1"/>
    <xf numFmtId="2" fontId="10" fillId="0" borderId="2" xfId="3" applyNumberFormat="1" applyFont="1" applyBorder="1"/>
    <xf numFmtId="0" fontId="25" fillId="0" borderId="2" xfId="0" applyFont="1" applyBorder="1" applyAlignment="1">
      <alignment horizontal="left"/>
    </xf>
    <xf numFmtId="0" fontId="20" fillId="0" borderId="2" xfId="2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left"/>
    </xf>
    <xf numFmtId="1" fontId="26" fillId="0" borderId="2" xfId="0" applyNumberFormat="1" applyFont="1" applyBorder="1" applyAlignment="1">
      <alignment horizontal="right"/>
    </xf>
    <xf numFmtId="0" fontId="20" fillId="0" borderId="2" xfId="0" applyFont="1" applyBorder="1"/>
    <xf numFmtId="0" fontId="25" fillId="0" borderId="2" xfId="0" applyFont="1" applyBorder="1" applyAlignment="1">
      <alignment horizontal="right"/>
    </xf>
    <xf numFmtId="164" fontId="19" fillId="0" borderId="2" xfId="2" applyNumberFormat="1" applyFont="1" applyBorder="1" applyAlignment="1">
      <alignment wrapText="1"/>
    </xf>
    <xf numFmtId="2" fontId="18" fillId="0" borderId="2" xfId="2" applyNumberFormat="1" applyFont="1" applyBorder="1"/>
    <xf numFmtId="164" fontId="25" fillId="0" borderId="2" xfId="0" applyNumberFormat="1" applyFont="1" applyBorder="1" applyAlignment="1">
      <alignment horizontal="right"/>
    </xf>
    <xf numFmtId="164" fontId="25" fillId="0" borderId="2" xfId="4" applyNumberFormat="1" applyFont="1" applyBorder="1"/>
    <xf numFmtId="0" fontId="20" fillId="0" borderId="6" xfId="2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/>
    </xf>
    <xf numFmtId="164" fontId="25" fillId="0" borderId="2" xfId="3" applyNumberFormat="1" applyFont="1" applyBorder="1"/>
    <xf numFmtId="2" fontId="20" fillId="0" borderId="2" xfId="3" applyNumberFormat="1" applyFont="1" applyBorder="1"/>
    <xf numFmtId="0" fontId="20" fillId="0" borderId="2" xfId="3" applyFont="1" applyBorder="1"/>
    <xf numFmtId="2" fontId="20" fillId="0" borderId="2" xfId="3" applyNumberFormat="1" applyFont="1" applyBorder="1" applyAlignment="1">
      <alignment horizontal="right"/>
    </xf>
    <xf numFmtId="0" fontId="20" fillId="0" borderId="2" xfId="3" applyFont="1" applyBorder="1" applyAlignment="1">
      <alignment horizontal="right"/>
    </xf>
    <xf numFmtId="0" fontId="10" fillId="0" borderId="2" xfId="3" applyFont="1" applyBorder="1"/>
    <xf numFmtId="0" fontId="10" fillId="0" borderId="2" xfId="3" applyFont="1" applyBorder="1" applyAlignment="1">
      <alignment horizontal="center"/>
    </xf>
    <xf numFmtId="0" fontId="20" fillId="0" borderId="2" xfId="3" applyNumberFormat="1" applyFont="1" applyBorder="1" applyAlignment="1">
      <alignment horizontal="center" vertical="center" wrapText="1"/>
    </xf>
    <xf numFmtId="49" fontId="20" fillId="0" borderId="2" xfId="3" applyNumberFormat="1" applyFont="1" applyBorder="1" applyAlignment="1">
      <alignment wrapText="1"/>
    </xf>
    <xf numFmtId="164" fontId="20" fillId="0" borderId="2" xfId="3" applyNumberFormat="1" applyFont="1" applyBorder="1"/>
    <xf numFmtId="0" fontId="25" fillId="0" borderId="2" xfId="3" applyFont="1" applyBorder="1"/>
    <xf numFmtId="49" fontId="20" fillId="0" borderId="2" xfId="3" applyNumberFormat="1" applyFont="1" applyBorder="1" applyAlignment="1">
      <alignment horizontal="center" vertical="center" wrapText="1"/>
    </xf>
    <xf numFmtId="0" fontId="15" fillId="0" borderId="2" xfId="3" applyFont="1" applyBorder="1" applyAlignment="1">
      <alignment vertical="center"/>
    </xf>
    <xf numFmtId="2" fontId="10" fillId="0" borderId="2" xfId="3" applyNumberFormat="1" applyFont="1" applyBorder="1" applyAlignment="1">
      <alignment wrapText="1"/>
    </xf>
    <xf numFmtId="164" fontId="19" fillId="0" borderId="2" xfId="3" applyNumberFormat="1" applyFont="1" applyBorder="1"/>
    <xf numFmtId="2" fontId="17" fillId="0" borderId="2" xfId="3" applyNumberFormat="1" applyFont="1" applyBorder="1"/>
    <xf numFmtId="164" fontId="17" fillId="0" borderId="2" xfId="3" applyNumberFormat="1" applyFont="1" applyBorder="1"/>
    <xf numFmtId="164" fontId="25" fillId="2" borderId="6" xfId="4" applyNumberFormat="1" applyFont="1" applyFill="1" applyBorder="1"/>
    <xf numFmtId="0" fontId="26" fillId="2" borderId="2" xfId="4" applyFont="1" applyFill="1" applyBorder="1" applyAlignment="1">
      <alignment horizontal="center" wrapText="1"/>
    </xf>
    <xf numFmtId="49" fontId="20" fillId="2" borderId="2" xfId="4" applyNumberFormat="1" applyFont="1" applyFill="1" applyBorder="1" applyAlignment="1">
      <alignment horizontal="center" vertical="center" wrapText="1"/>
    </xf>
    <xf numFmtId="0" fontId="26" fillId="2" borderId="2" xfId="4" applyNumberFormat="1" applyFont="1" applyFill="1" applyBorder="1" applyAlignment="1">
      <alignment horizontal="center" vertical="center" wrapText="1"/>
    </xf>
    <xf numFmtId="0" fontId="20" fillId="0" borderId="2" xfId="4" applyFont="1" applyBorder="1" applyAlignment="1">
      <alignment horizontal="left" vertical="center"/>
    </xf>
    <xf numFmtId="164" fontId="20" fillId="0" borderId="2" xfId="4" applyNumberFormat="1" applyFont="1" applyBorder="1" applyAlignment="1">
      <alignment horizontal="right"/>
    </xf>
    <xf numFmtId="2" fontId="25" fillId="0" borderId="2" xfId="4" applyNumberFormat="1" applyFont="1" applyBorder="1"/>
    <xf numFmtId="0" fontId="26" fillId="2" borderId="2" xfId="4" applyFont="1" applyFill="1" applyBorder="1" applyAlignment="1">
      <alignment horizontal="center" vertical="center" wrapText="1"/>
    </xf>
    <xf numFmtId="49" fontId="26" fillId="0" borderId="2" xfId="3" applyNumberFormat="1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left"/>
    </xf>
    <xf numFmtId="0" fontId="26" fillId="0" borderId="2" xfId="3" applyFont="1" applyBorder="1" applyAlignment="1">
      <alignment vertical="center"/>
    </xf>
    <xf numFmtId="0" fontId="20" fillId="0" borderId="2" xfId="3" applyFont="1" applyBorder="1" applyAlignment="1">
      <alignment horizontal="center" wrapText="1"/>
    </xf>
    <xf numFmtId="1" fontId="10" fillId="0" borderId="2" xfId="3" applyNumberFormat="1" applyFont="1" applyBorder="1" applyAlignment="1">
      <alignment wrapText="1"/>
    </xf>
    <xf numFmtId="164" fontId="10" fillId="0" borderId="2" xfId="3" applyNumberFormat="1" applyFont="1" applyBorder="1" applyAlignment="1">
      <alignment horizontal="right" wrapText="1"/>
    </xf>
    <xf numFmtId="0" fontId="20" fillId="0" borderId="2" xfId="3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/>
    </xf>
    <xf numFmtId="164" fontId="20" fillId="0" borderId="2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26" fillId="0" borderId="2" xfId="3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15" fillId="0" borderId="2" xfId="3" applyFont="1" applyBorder="1"/>
    <xf numFmtId="164" fontId="10" fillId="0" borderId="2" xfId="2" applyNumberFormat="1" applyFont="1" applyBorder="1" applyAlignment="1">
      <alignment wrapText="1"/>
    </xf>
    <xf numFmtId="164" fontId="10" fillId="0" borderId="2" xfId="4" applyNumberFormat="1" applyFont="1" applyBorder="1" applyAlignment="1">
      <alignment horizontal="right"/>
    </xf>
    <xf numFmtId="49" fontId="20" fillId="0" borderId="2" xfId="4" applyNumberFormat="1" applyFont="1" applyBorder="1" applyAlignment="1">
      <alignment horizontal="center" vertical="center"/>
    </xf>
    <xf numFmtId="0" fontId="10" fillId="2" borderId="2" xfId="4" applyFont="1" applyFill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26" fillId="0" borderId="2" xfId="2" applyFont="1" applyBorder="1" applyAlignment="1">
      <alignment vertical="center"/>
    </xf>
    <xf numFmtId="49" fontId="26" fillId="0" borderId="2" xfId="2" applyNumberFormat="1" applyFont="1" applyBorder="1" applyAlignment="1">
      <alignment vertical="center" wrapText="1"/>
    </xf>
    <xf numFmtId="0" fontId="15" fillId="0" borderId="2" xfId="2" applyFont="1" applyBorder="1" applyAlignment="1">
      <alignment vertical="center"/>
    </xf>
    <xf numFmtId="2" fontId="10" fillId="0" borderId="5" xfId="4" applyNumberFormat="1" applyFont="1" applyBorder="1"/>
    <xf numFmtId="164" fontId="20" fillId="0" borderId="2" xfId="4" applyNumberFormat="1" applyFont="1" applyBorder="1"/>
    <xf numFmtId="164" fontId="20" fillId="2" borderId="2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right"/>
    </xf>
    <xf numFmtId="0" fontId="20" fillId="3" borderId="2" xfId="0" applyFont="1" applyFill="1" applyBorder="1" applyAlignment="1">
      <alignment horizontal="left"/>
    </xf>
    <xf numFmtId="164" fontId="15" fillId="0" borderId="2" xfId="4" applyNumberFormat="1" applyFont="1" applyBorder="1"/>
    <xf numFmtId="1" fontId="15" fillId="0" borderId="2" xfId="4" applyNumberFormat="1" applyFont="1" applyBorder="1"/>
    <xf numFmtId="1" fontId="15" fillId="0" borderId="2" xfId="3" applyNumberFormat="1" applyFont="1" applyBorder="1"/>
    <xf numFmtId="164" fontId="10" fillId="2" borderId="2" xfId="3" applyNumberFormat="1" applyFont="1" applyFill="1" applyBorder="1"/>
    <xf numFmtId="164" fontId="18" fillId="2" borderId="2" xfId="3" applyNumberFormat="1" applyFont="1" applyFill="1" applyBorder="1"/>
    <xf numFmtId="2" fontId="10" fillId="2" borderId="2" xfId="3" applyNumberFormat="1" applyFont="1" applyFill="1" applyBorder="1"/>
    <xf numFmtId="2" fontId="15" fillId="2" borderId="2" xfId="3" applyNumberFormat="1" applyFont="1" applyFill="1" applyBorder="1"/>
    <xf numFmtId="1" fontId="15" fillId="2" borderId="2" xfId="3" applyNumberFormat="1" applyFont="1" applyFill="1" applyBorder="1"/>
    <xf numFmtId="164" fontId="15" fillId="2" borderId="2" xfId="3" applyNumberFormat="1" applyFont="1" applyFill="1" applyBorder="1"/>
    <xf numFmtId="2" fontId="10" fillId="0" borderId="2" xfId="3" applyNumberFormat="1" applyFont="1" applyBorder="1" applyAlignment="1">
      <alignment horizontal="right"/>
    </xf>
    <xf numFmtId="49" fontId="19" fillId="0" borderId="2" xfId="4" applyNumberFormat="1" applyFont="1" applyBorder="1" applyAlignment="1">
      <alignment horizontal="right"/>
    </xf>
    <xf numFmtId="0" fontId="18" fillId="0" borderId="2" xfId="4" applyFont="1" applyBorder="1" applyAlignment="1">
      <alignment horizontal="right" vertical="center"/>
    </xf>
    <xf numFmtId="0" fontId="18" fillId="2" borderId="2" xfId="4" applyFont="1" applyFill="1" applyBorder="1" applyAlignment="1">
      <alignment horizontal="right" vertical="center"/>
    </xf>
    <xf numFmtId="0" fontId="12" fillId="0" borderId="2" xfId="4" applyFont="1" applyBorder="1" applyAlignment="1">
      <alignment wrapText="1"/>
    </xf>
    <xf numFmtId="2" fontId="12" fillId="0" borderId="2" xfId="4" applyNumberFormat="1" applyFont="1" applyBorder="1"/>
    <xf numFmtId="49" fontId="20" fillId="0" borderId="2" xfId="3" applyNumberFormat="1" applyFont="1" applyBorder="1" applyAlignment="1">
      <alignment horizontal="left" vertical="center" wrapText="1"/>
    </xf>
    <xf numFmtId="49" fontId="20" fillId="0" borderId="6" xfId="2" applyNumberFormat="1" applyFont="1" applyBorder="1" applyAlignment="1">
      <alignment horizontal="left" vertical="center" wrapText="1"/>
    </xf>
    <xf numFmtId="0" fontId="25" fillId="2" borderId="2" xfId="0" applyFont="1" applyFill="1" applyBorder="1" applyAlignment="1">
      <alignment horizontal="right"/>
    </xf>
    <xf numFmtId="0" fontId="14" fillId="0" borderId="0" xfId="1" applyFont="1" applyAlignment="1">
      <alignment horizontal="center"/>
    </xf>
    <xf numFmtId="49" fontId="15" fillId="0" borderId="2" xfId="1" applyNumberFormat="1" applyFont="1" applyBorder="1" applyAlignment="1">
      <alignment horizontal="center" vertical="center" wrapText="1"/>
    </xf>
    <xf numFmtId="49" fontId="15" fillId="0" borderId="2" xfId="1" applyNumberFormat="1" applyFont="1" applyBorder="1" applyAlignment="1">
      <alignment vertical="center" wrapText="1"/>
    </xf>
    <xf numFmtId="49" fontId="31" fillId="0" borderId="2" xfId="1" applyNumberFormat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/>
    </xf>
    <xf numFmtId="0" fontId="31" fillId="0" borderId="2" xfId="1" applyNumberFormat="1" applyFont="1" applyBorder="1" applyAlignment="1">
      <alignment horizontal="center" vertical="center" wrapText="1"/>
    </xf>
    <xf numFmtId="0" fontId="29" fillId="2" borderId="6" xfId="4" applyFont="1" applyFill="1" applyBorder="1" applyAlignment="1">
      <alignment horizontal="center"/>
    </xf>
    <xf numFmtId="0" fontId="29" fillId="2" borderId="6" xfId="4" applyFont="1" applyFill="1" applyBorder="1" applyAlignment="1">
      <alignment horizontal="center" vertical="center"/>
    </xf>
    <xf numFmtId="2" fontId="29" fillId="2" borderId="2" xfId="4" applyNumberFormat="1" applyFont="1" applyFill="1" applyBorder="1"/>
    <xf numFmtId="2" fontId="28" fillId="2" borderId="2" xfId="4" applyNumberFormat="1" applyFont="1" applyFill="1" applyBorder="1"/>
    <xf numFmtId="0" fontId="29" fillId="2" borderId="6" xfId="4" applyFont="1" applyFill="1" applyBorder="1" applyAlignment="1">
      <alignment horizontal="center" vertical="center" wrapText="1"/>
    </xf>
    <xf numFmtId="0" fontId="29" fillId="2" borderId="2" xfId="4" applyFont="1" applyFill="1" applyBorder="1"/>
    <xf numFmtId="0" fontId="28" fillId="2" borderId="2" xfId="4" applyFont="1" applyFill="1" applyBorder="1" applyAlignment="1">
      <alignment wrapText="1"/>
    </xf>
    <xf numFmtId="0" fontId="28" fillId="2" borderId="2" xfId="4" applyFont="1" applyFill="1" applyBorder="1"/>
    <xf numFmtId="0" fontId="28" fillId="2" borderId="2" xfId="4" applyNumberFormat="1" applyFont="1" applyFill="1" applyBorder="1"/>
    <xf numFmtId="0" fontId="10" fillId="2" borderId="2" xfId="4" applyFont="1" applyFill="1" applyBorder="1" applyAlignment="1">
      <alignment horizontal="center"/>
    </xf>
    <xf numFmtId="2" fontId="9" fillId="2" borderId="2" xfId="4" applyNumberFormat="1" applyFont="1" applyFill="1" applyBorder="1"/>
    <xf numFmtId="164" fontId="11" fillId="2" borderId="2" xfId="4" applyNumberFormat="1" applyFont="1" applyFill="1" applyBorder="1"/>
    <xf numFmtId="0" fontId="9" fillId="2" borderId="2" xfId="4" applyFont="1" applyFill="1" applyBorder="1" applyAlignment="1">
      <alignment wrapText="1"/>
    </xf>
    <xf numFmtId="0" fontId="9" fillId="2" borderId="2" xfId="4" applyFont="1" applyFill="1" applyBorder="1"/>
    <xf numFmtId="0" fontId="9" fillId="2" borderId="2" xfId="4" applyNumberFormat="1" applyFont="1" applyFill="1" applyBorder="1"/>
    <xf numFmtId="0" fontId="10" fillId="0" borderId="2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/>
    </xf>
    <xf numFmtId="0" fontId="11" fillId="2" borderId="2" xfId="4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right"/>
    </xf>
    <xf numFmtId="164" fontId="20" fillId="2" borderId="5" xfId="0" applyNumberFormat="1" applyFont="1" applyFill="1" applyBorder="1" applyAlignment="1">
      <alignment horizontal="right"/>
    </xf>
    <xf numFmtId="1" fontId="10" fillId="0" borderId="2" xfId="3" applyNumberFormat="1" applyFont="1" applyBorder="1"/>
    <xf numFmtId="1" fontId="10" fillId="0" borderId="2" xfId="4" applyNumberFormat="1" applyFont="1" applyBorder="1"/>
    <xf numFmtId="1" fontId="13" fillId="0" borderId="2" xfId="4" applyNumberFormat="1" applyFont="1" applyBorder="1"/>
    <xf numFmtId="0" fontId="10" fillId="0" borderId="2" xfId="3" applyFont="1" applyBorder="1" applyAlignment="1">
      <alignment horizontal="right"/>
    </xf>
    <xf numFmtId="1" fontId="10" fillId="0" borderId="2" xfId="2" applyNumberFormat="1" applyFont="1" applyBorder="1"/>
    <xf numFmtId="1" fontId="10" fillId="0" borderId="2" xfId="3" applyNumberFormat="1" applyFont="1" applyBorder="1" applyAlignment="1">
      <alignment horizontal="right" wrapText="1"/>
    </xf>
    <xf numFmtId="1" fontId="20" fillId="0" borderId="2" xfId="3" applyNumberFormat="1" applyFont="1" applyBorder="1"/>
    <xf numFmtId="1" fontId="26" fillId="0" borderId="2" xfId="3" applyNumberFormat="1" applyFont="1" applyBorder="1"/>
    <xf numFmtId="49" fontId="26" fillId="0" borderId="2" xfId="3" applyNumberFormat="1" applyFont="1" applyBorder="1" applyAlignment="1">
      <alignment wrapText="1"/>
    </xf>
    <xf numFmtId="1" fontId="10" fillId="0" borderId="2" xfId="4" applyNumberFormat="1" applyFont="1" applyBorder="1" applyAlignment="1">
      <alignment horizontal="right" wrapText="1"/>
    </xf>
    <xf numFmtId="1" fontId="10" fillId="2" borderId="2" xfId="3" applyNumberFormat="1" applyFont="1" applyFill="1" applyBorder="1"/>
    <xf numFmtId="1" fontId="10" fillId="0" borderId="2" xfId="4" applyNumberFormat="1" applyFont="1" applyBorder="1" applyAlignment="1">
      <alignment horizontal="right"/>
    </xf>
    <xf numFmtId="0" fontId="13" fillId="0" borderId="2" xfId="5" applyFont="1" applyBorder="1"/>
    <xf numFmtId="164" fontId="10" fillId="0" borderId="2" xfId="3" applyNumberFormat="1" applyFont="1" applyBorder="1" applyAlignment="1">
      <alignment horizontal="right"/>
    </xf>
    <xf numFmtId="0" fontId="10" fillId="0" borderId="2" xfId="4" applyFont="1" applyBorder="1" applyAlignment="1">
      <alignment horizontal="center"/>
    </xf>
    <xf numFmtId="0" fontId="10" fillId="0" borderId="2" xfId="3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5" fillId="0" borderId="2" xfId="1" applyBorder="1"/>
    <xf numFmtId="0" fontId="20" fillId="0" borderId="2" xfId="4" applyFont="1" applyBorder="1" applyAlignment="1">
      <alignment wrapText="1"/>
    </xf>
    <xf numFmtId="164" fontId="30" fillId="0" borderId="2" xfId="4" applyNumberFormat="1" applyFont="1" applyBorder="1"/>
    <xf numFmtId="1" fontId="20" fillId="2" borderId="2" xfId="0" applyNumberFormat="1" applyFont="1" applyFill="1" applyBorder="1" applyAlignment="1">
      <alignment horizontal="right"/>
    </xf>
    <xf numFmtId="1" fontId="25" fillId="0" borderId="2" xfId="4" applyNumberFormat="1" applyFont="1" applyBorder="1"/>
    <xf numFmtId="1" fontId="20" fillId="0" borderId="2" xfId="4" applyNumberFormat="1" applyFont="1" applyBorder="1"/>
    <xf numFmtId="1" fontId="10" fillId="0" borderId="2" xfId="2" applyNumberFormat="1" applyFont="1" applyBorder="1" applyAlignment="1">
      <alignment horizontal="right" wrapText="1"/>
    </xf>
    <xf numFmtId="1" fontId="10" fillId="0" borderId="2" xfId="2" applyNumberFormat="1" applyFont="1" applyBorder="1" applyAlignment="1">
      <alignment horizontal="right"/>
    </xf>
    <xf numFmtId="1" fontId="10" fillId="0" borderId="2" xfId="4" applyNumberFormat="1" applyFont="1" applyBorder="1" applyAlignment="1">
      <alignment horizontal="right" vertical="center"/>
    </xf>
    <xf numFmtId="1" fontId="10" fillId="2" borderId="2" xfId="4" applyNumberFormat="1" applyFont="1" applyFill="1" applyBorder="1"/>
    <xf numFmtId="164" fontId="13" fillId="0" borderId="2" xfId="2" applyNumberFormat="1" applyFont="1" applyBorder="1"/>
    <xf numFmtId="1" fontId="20" fillId="0" borderId="2" xfId="0" applyNumberFormat="1" applyFont="1" applyBorder="1"/>
    <xf numFmtId="0" fontId="20" fillId="2" borderId="2" xfId="4" applyNumberFormat="1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left" vertical="center" wrapText="1"/>
    </xf>
    <xf numFmtId="0" fontId="20" fillId="2" borderId="2" xfId="4" applyFont="1" applyFill="1" applyBorder="1"/>
    <xf numFmtId="0" fontId="25" fillId="2" borderId="2" xfId="4" applyFont="1" applyFill="1" applyBorder="1"/>
    <xf numFmtId="49" fontId="26" fillId="2" borderId="2" xfId="4" applyNumberFormat="1" applyFont="1" applyFill="1" applyBorder="1" applyAlignment="1">
      <alignment horizontal="center" vertical="center" wrapText="1"/>
    </xf>
    <xf numFmtId="0" fontId="26" fillId="2" borderId="2" xfId="4" applyFont="1" applyFill="1" applyBorder="1"/>
    <xf numFmtId="1" fontId="20" fillId="0" borderId="2" xfId="2" applyNumberFormat="1" applyFont="1" applyBorder="1" applyAlignment="1">
      <alignment wrapText="1"/>
    </xf>
    <xf numFmtId="1" fontId="20" fillId="0" borderId="2" xfId="2" applyNumberFormat="1" applyFont="1" applyBorder="1" applyAlignment="1">
      <alignment horizontal="right" wrapText="1"/>
    </xf>
    <xf numFmtId="164" fontId="25" fillId="0" borderId="2" xfId="2" applyNumberFormat="1" applyFont="1" applyBorder="1" applyAlignment="1">
      <alignment wrapText="1"/>
    </xf>
    <xf numFmtId="1" fontId="20" fillId="0" borderId="2" xfId="2" applyNumberFormat="1" applyFont="1" applyBorder="1" applyAlignment="1">
      <alignment horizontal="left" wrapText="1"/>
    </xf>
    <xf numFmtId="2" fontId="20" fillId="0" borderId="2" xfId="2" applyNumberFormat="1" applyFont="1" applyBorder="1" applyAlignment="1">
      <alignment wrapText="1"/>
    </xf>
    <xf numFmtId="49" fontId="20" fillId="0" borderId="2" xfId="2" applyNumberFormat="1" applyFont="1" applyBorder="1" applyAlignment="1">
      <alignment horizontal="left" wrapText="1"/>
    </xf>
    <xf numFmtId="164" fontId="20" fillId="0" borderId="2" xfId="2" applyNumberFormat="1" applyFont="1" applyBorder="1" applyAlignment="1">
      <alignment horizontal="right" wrapText="1"/>
    </xf>
    <xf numFmtId="49" fontId="20" fillId="0" borderId="2" xfId="4" applyNumberFormat="1" applyFont="1" applyBorder="1" applyAlignment="1">
      <alignment wrapText="1"/>
    </xf>
    <xf numFmtId="1" fontId="20" fillId="0" borderId="2" xfId="4" applyNumberFormat="1" applyFont="1" applyBorder="1" applyAlignment="1">
      <alignment wrapText="1"/>
    </xf>
    <xf numFmtId="164" fontId="25" fillId="0" borderId="2" xfId="4" applyNumberFormat="1" applyFont="1" applyBorder="1" applyAlignment="1">
      <alignment wrapText="1"/>
    </xf>
    <xf numFmtId="2" fontId="25" fillId="0" borderId="2" xfId="4" applyNumberFormat="1" applyFont="1" applyBorder="1" applyAlignment="1">
      <alignment wrapText="1"/>
    </xf>
    <xf numFmtId="2" fontId="20" fillId="0" borderId="2" xfId="4" applyNumberFormat="1" applyFont="1" applyBorder="1" applyAlignment="1">
      <alignment wrapText="1"/>
    </xf>
    <xf numFmtId="2" fontId="20" fillId="0" borderId="2" xfId="4" applyNumberFormat="1" applyFont="1" applyBorder="1"/>
    <xf numFmtId="1" fontId="15" fillId="0" borderId="2" xfId="4" applyNumberFormat="1" applyFont="1" applyBorder="1" applyAlignment="1">
      <alignment wrapText="1"/>
    </xf>
    <xf numFmtId="0" fontId="29" fillId="2" borderId="2" xfId="4" applyFont="1" applyFill="1" applyBorder="1" applyAlignment="1">
      <alignment horizontal="center" vertical="center"/>
    </xf>
    <xf numFmtId="164" fontId="29" fillId="2" borderId="2" xfId="4" applyNumberFormat="1" applyFont="1" applyFill="1" applyBorder="1"/>
    <xf numFmtId="0" fontId="10" fillId="0" borderId="2" xfId="1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/>
    </xf>
    <xf numFmtId="1" fontId="20" fillId="0" borderId="2" xfId="2" applyNumberFormat="1" applyFont="1" applyBorder="1"/>
    <xf numFmtId="0" fontId="26" fillId="0" borderId="2" xfId="2" applyFont="1" applyBorder="1" applyAlignment="1">
      <alignment horizontal="center" vertical="center"/>
    </xf>
    <xf numFmtId="1" fontId="20" fillId="0" borderId="2" xfId="4" applyNumberFormat="1" applyFont="1" applyBorder="1" applyAlignment="1">
      <alignment horizontal="left" wrapText="1"/>
    </xf>
    <xf numFmtId="164" fontId="20" fillId="0" borderId="2" xfId="4" applyNumberFormat="1" applyFont="1" applyBorder="1" applyAlignment="1">
      <alignment horizontal="right" wrapText="1"/>
    </xf>
    <xf numFmtId="1" fontId="20" fillId="0" borderId="2" xfId="4" applyNumberFormat="1" applyFont="1" applyBorder="1" applyAlignment="1">
      <alignment horizontal="right" wrapText="1"/>
    </xf>
    <xf numFmtId="0" fontId="20" fillId="0" borderId="2" xfId="4" applyFont="1" applyBorder="1"/>
    <xf numFmtId="2" fontId="27" fillId="0" borderId="2" xfId="4" applyNumberFormat="1" applyFont="1" applyBorder="1"/>
    <xf numFmtId="1" fontId="33" fillId="0" borderId="2" xfId="4" applyNumberFormat="1" applyFont="1" applyBorder="1"/>
    <xf numFmtId="0" fontId="33" fillId="0" borderId="2" xfId="4" applyFont="1" applyBorder="1"/>
    <xf numFmtId="1" fontId="30" fillId="0" borderId="2" xfId="4" applyNumberFormat="1" applyFont="1" applyBorder="1"/>
    <xf numFmtId="1" fontId="26" fillId="0" borderId="2" xfId="4" applyNumberFormat="1" applyFont="1" applyBorder="1"/>
    <xf numFmtId="1" fontId="34" fillId="0" borderId="2" xfId="4" applyNumberFormat="1" applyFont="1" applyBorder="1"/>
    <xf numFmtId="0" fontId="23" fillId="0" borderId="2" xfId="4" applyFont="1" applyBorder="1" applyAlignment="1">
      <alignment wrapText="1"/>
    </xf>
    <xf numFmtId="2" fontId="23" fillId="0" borderId="2" xfId="4" applyNumberFormat="1" applyFont="1" applyBorder="1"/>
    <xf numFmtId="0" fontId="20" fillId="2" borderId="2" xfId="4" applyFont="1" applyFill="1" applyBorder="1" applyAlignment="1">
      <alignment wrapText="1"/>
    </xf>
    <xf numFmtId="1" fontId="20" fillId="2" borderId="2" xfId="4" applyNumberFormat="1" applyFont="1" applyFill="1" applyBorder="1"/>
    <xf numFmtId="164" fontId="20" fillId="2" borderId="2" xfId="4" applyNumberFormat="1" applyFont="1" applyFill="1" applyBorder="1"/>
    <xf numFmtId="0" fontId="27" fillId="0" borderId="2" xfId="4" applyFont="1" applyBorder="1" applyAlignment="1">
      <alignment horizontal="center" wrapText="1"/>
    </xf>
    <xf numFmtId="164" fontId="27" fillId="0" borderId="2" xfId="4" applyNumberFormat="1" applyFont="1" applyBorder="1"/>
    <xf numFmtId="164" fontId="23" fillId="0" borderId="2" xfId="4" applyNumberFormat="1" applyFont="1" applyBorder="1"/>
    <xf numFmtId="1" fontId="20" fillId="0" borderId="2" xfId="0" applyNumberFormat="1" applyFont="1" applyFill="1" applyBorder="1" applyAlignment="1">
      <alignment horizontal="right"/>
    </xf>
    <xf numFmtId="1" fontId="10" fillId="0" borderId="2" xfId="4" applyNumberFormat="1" applyFont="1" applyBorder="1" applyAlignment="1">
      <alignment horizontal="center"/>
    </xf>
    <xf numFmtId="49" fontId="17" fillId="0" borderId="2" xfId="1" applyNumberFormat="1" applyFont="1" applyBorder="1" applyAlignment="1">
      <alignment horizontal="center" vertical="center" wrapText="1"/>
    </xf>
    <xf numFmtId="1" fontId="17" fillId="0" borderId="2" xfId="1" applyNumberFormat="1" applyFont="1" applyBorder="1" applyAlignment="1">
      <alignment horizontal="center" vertical="center" wrapText="1"/>
    </xf>
    <xf numFmtId="1" fontId="9" fillId="2" borderId="2" xfId="4" applyNumberFormat="1" applyFont="1" applyFill="1" applyBorder="1"/>
    <xf numFmtId="0" fontId="29" fillId="0" borderId="2" xfId="4" applyFont="1" applyBorder="1"/>
    <xf numFmtId="164" fontId="28" fillId="2" borderId="2" xfId="4" applyNumberFormat="1" applyFont="1" applyFill="1" applyBorder="1"/>
    <xf numFmtId="0" fontId="35" fillId="0" borderId="2" xfId="5" applyFont="1" applyBorder="1"/>
    <xf numFmtId="0" fontId="10" fillId="0" borderId="2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/>
    </xf>
    <xf numFmtId="0" fontId="10" fillId="2" borderId="2" xfId="4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49" fontId="27" fillId="0" borderId="4" xfId="4" applyNumberFormat="1" applyFont="1" applyBorder="1" applyAlignment="1">
      <alignment horizontal="center" wrapText="1"/>
    </xf>
    <xf numFmtId="0" fontId="20" fillId="2" borderId="2" xfId="4" applyFont="1" applyFill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164" fontId="10" fillId="2" borderId="2" xfId="4" applyNumberFormat="1" applyFont="1" applyFill="1" applyBorder="1" applyAlignment="1">
      <alignment horizontal="right" wrapText="1"/>
    </xf>
    <xf numFmtId="164" fontId="18" fillId="2" borderId="2" xfId="4" applyNumberFormat="1" applyFont="1" applyFill="1" applyBorder="1" applyAlignment="1">
      <alignment wrapText="1"/>
    </xf>
    <xf numFmtId="2" fontId="10" fillId="2" borderId="2" xfId="4" applyNumberFormat="1" applyFont="1" applyFill="1" applyBorder="1" applyAlignment="1">
      <alignment horizontal="right" wrapText="1"/>
    </xf>
    <xf numFmtId="0" fontId="20" fillId="0" borderId="2" xfId="0" applyFont="1" applyBorder="1" applyAlignment="1">
      <alignment horizontal="left" vertical="top" wrapText="1"/>
    </xf>
    <xf numFmtId="0" fontId="20" fillId="0" borderId="2" xfId="4" applyFont="1" applyBorder="1" applyAlignment="1">
      <alignment horizontal="center" vertical="top" wrapText="1"/>
    </xf>
    <xf numFmtId="0" fontId="18" fillId="0" borderId="2" xfId="3" applyFont="1" applyBorder="1"/>
    <xf numFmtId="0" fontId="18" fillId="0" borderId="2" xfId="2" applyFont="1" applyBorder="1" applyAlignment="1">
      <alignment horizontal="center"/>
    </xf>
    <xf numFmtId="2" fontId="18" fillId="0" borderId="2" xfId="3" applyNumberFormat="1" applyFont="1" applyBorder="1"/>
    <xf numFmtId="0" fontId="18" fillId="0" borderId="2" xfId="4" applyFont="1" applyBorder="1"/>
    <xf numFmtId="0" fontId="18" fillId="0" borderId="2" xfId="4" applyFont="1" applyBorder="1" applyAlignment="1">
      <alignment horizontal="center"/>
    </xf>
    <xf numFmtId="1" fontId="18" fillId="0" borderId="2" xfId="4" applyNumberFormat="1" applyFont="1" applyBorder="1"/>
    <xf numFmtId="0" fontId="17" fillId="0" borderId="2" xfId="2" applyFont="1" applyBorder="1" applyAlignment="1">
      <alignment horizontal="left"/>
    </xf>
    <xf numFmtId="1" fontId="18" fillId="0" borderId="2" xfId="4" applyNumberFormat="1" applyFont="1" applyBorder="1" applyAlignment="1">
      <alignment horizontal="center"/>
    </xf>
    <xf numFmtId="0" fontId="36" fillId="0" borderId="2" xfId="2" applyFont="1" applyBorder="1" applyAlignment="1">
      <alignment horizontal="left"/>
    </xf>
    <xf numFmtId="0" fontId="25" fillId="0" borderId="2" xfId="4" applyFont="1" applyBorder="1" applyAlignment="1">
      <alignment wrapText="1"/>
    </xf>
    <xf numFmtId="2" fontId="25" fillId="2" borderId="2" xfId="4" applyNumberFormat="1" applyFont="1" applyFill="1" applyBorder="1"/>
    <xf numFmtId="0" fontId="18" fillId="0" borderId="2" xfId="3" applyFont="1" applyBorder="1" applyAlignment="1">
      <alignment horizontal="left"/>
    </xf>
    <xf numFmtId="0" fontId="38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/>
    <xf numFmtId="0" fontId="38" fillId="0" borderId="2" xfId="0" applyFont="1" applyBorder="1"/>
    <xf numFmtId="9" fontId="42" fillId="0" borderId="2" xfId="0" applyNumberFormat="1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38" fillId="0" borderId="0" xfId="0" applyFont="1" applyAlignment="1"/>
    <xf numFmtId="0" fontId="37" fillId="0" borderId="0" xfId="0" applyFont="1" applyAlignment="1"/>
    <xf numFmtId="0" fontId="0" fillId="0" borderId="2" xfId="0" applyBorder="1"/>
    <xf numFmtId="9" fontId="42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7" fillId="0" borderId="2" xfId="0" applyFont="1" applyBorder="1"/>
    <xf numFmtId="9" fontId="37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164" fontId="25" fillId="2" borderId="2" xfId="0" applyNumberFormat="1" applyFont="1" applyFill="1" applyBorder="1" applyAlignment="1">
      <alignment horizontal="left"/>
    </xf>
    <xf numFmtId="2" fontId="20" fillId="2" borderId="2" xfId="3" applyNumberFormat="1" applyFont="1" applyFill="1" applyBorder="1"/>
    <xf numFmtId="0" fontId="20" fillId="2" borderId="2" xfId="3" applyFont="1" applyFill="1" applyBorder="1"/>
    <xf numFmtId="164" fontId="25" fillId="2" borderId="2" xfId="3" applyNumberFormat="1" applyFont="1" applyFill="1" applyBorder="1"/>
    <xf numFmtId="2" fontId="18" fillId="2" borderId="2" xfId="4" applyNumberFormat="1" applyFont="1" applyFill="1" applyBorder="1"/>
    <xf numFmtId="1" fontId="10" fillId="2" borderId="2" xfId="4" applyNumberFormat="1" applyFont="1" applyFill="1" applyBorder="1" applyAlignment="1">
      <alignment horizontal="right" wrapText="1"/>
    </xf>
    <xf numFmtId="164" fontId="22" fillId="0" borderId="2" xfId="4" applyNumberFormat="1" applyFont="1" applyBorder="1"/>
    <xf numFmtId="164" fontId="34" fillId="0" borderId="2" xfId="4" applyNumberFormat="1" applyFont="1" applyBorder="1"/>
    <xf numFmtId="49" fontId="20" fillId="0" borderId="2" xfId="1" applyNumberFormat="1" applyFont="1" applyBorder="1" applyAlignment="1">
      <alignment horizontal="center" vertical="center" wrapText="1"/>
    </xf>
    <xf numFmtId="1" fontId="20" fillId="0" borderId="2" xfId="1" applyNumberFormat="1" applyFont="1" applyBorder="1" applyAlignment="1">
      <alignment horizontal="center" vertical="center" wrapText="1"/>
    </xf>
    <xf numFmtId="4" fontId="20" fillId="0" borderId="2" xfId="1" applyNumberFormat="1" applyFont="1" applyBorder="1" applyAlignment="1">
      <alignment horizontal="center" vertical="center"/>
    </xf>
    <xf numFmtId="164" fontId="19" fillId="0" borderId="2" xfId="5" applyNumberFormat="1" applyFont="1" applyBorder="1"/>
    <xf numFmtId="164" fontId="19" fillId="2" borderId="2" xfId="5" applyNumberFormat="1" applyFont="1" applyFill="1" applyBorder="1"/>
    <xf numFmtId="164" fontId="35" fillId="0" borderId="2" xfId="5" applyNumberFormat="1" applyFont="1" applyBorder="1"/>
    <xf numFmtId="1" fontId="28" fillId="2" borderId="2" xfId="4" applyNumberFormat="1" applyFont="1" applyFill="1" applyBorder="1"/>
    <xf numFmtId="164" fontId="20" fillId="0" borderId="2" xfId="1" applyNumberFormat="1" applyFont="1" applyBorder="1" applyAlignment="1">
      <alignment horizontal="center" vertical="center" wrapText="1"/>
    </xf>
    <xf numFmtId="164" fontId="9" fillId="2" borderId="2" xfId="4" applyNumberFormat="1" applyFont="1" applyFill="1" applyBorder="1"/>
    <xf numFmtId="1" fontId="19" fillId="0" borderId="2" xfId="5" applyNumberFormat="1" applyFont="1" applyBorder="1"/>
    <xf numFmtId="49" fontId="20" fillId="0" borderId="2" xfId="4" applyNumberFormat="1" applyFont="1" applyBorder="1" applyAlignment="1">
      <alignment horizontal="left" vertical="top" wrapText="1"/>
    </xf>
    <xf numFmtId="49" fontId="20" fillId="0" borderId="2" xfId="4" applyNumberFormat="1" applyFont="1" applyBorder="1" applyAlignment="1">
      <alignment horizontal="left" vertical="center" wrapText="1"/>
    </xf>
    <xf numFmtId="49" fontId="20" fillId="2" borderId="2" xfId="4" applyNumberFormat="1" applyFont="1" applyFill="1" applyBorder="1" applyAlignment="1">
      <alignment horizontal="left" vertical="center" wrapText="1"/>
    </xf>
    <xf numFmtId="1" fontId="20" fillId="2" borderId="2" xfId="4" applyNumberFormat="1" applyFont="1" applyFill="1" applyBorder="1" applyAlignment="1">
      <alignment horizontal="left" wrapText="1"/>
    </xf>
    <xf numFmtId="164" fontId="20" fillId="2" borderId="2" xfId="4" applyNumberFormat="1" applyFont="1" applyFill="1" applyBorder="1" applyAlignment="1">
      <alignment horizontal="right" wrapText="1"/>
    </xf>
    <xf numFmtId="49" fontId="27" fillId="0" borderId="2" xfId="2" applyNumberFormat="1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0" fillId="0" borderId="2" xfId="2" applyFont="1" applyBorder="1" applyAlignment="1">
      <alignment wrapText="1"/>
    </xf>
    <xf numFmtId="164" fontId="20" fillId="0" borderId="2" xfId="2" applyNumberFormat="1" applyFont="1" applyBorder="1"/>
    <xf numFmtId="0" fontId="20" fillId="0" borderId="2" xfId="4" applyFont="1" applyBorder="1" applyAlignment="1">
      <alignment horizontal="left" vertical="center" wrapText="1"/>
    </xf>
    <xf numFmtId="0" fontId="34" fillId="0" borderId="2" xfId="4" applyFont="1" applyBorder="1" applyAlignment="1">
      <alignment horizontal="center" vertical="center" wrapText="1"/>
    </xf>
    <xf numFmtId="0" fontId="32" fillId="0" borderId="2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left"/>
    </xf>
    <xf numFmtId="2" fontId="23" fillId="0" borderId="2" xfId="2" applyNumberFormat="1" applyFont="1" applyBorder="1"/>
    <xf numFmtId="0" fontId="32" fillId="0" borderId="2" xfId="2" applyFont="1" applyBorder="1" applyAlignment="1">
      <alignment horizontal="left"/>
    </xf>
    <xf numFmtId="0" fontId="20" fillId="0" borderId="2" xfId="2" applyFont="1" applyBorder="1" applyAlignment="1">
      <alignment horizontal="left"/>
    </xf>
    <xf numFmtId="0" fontId="20" fillId="0" borderId="2" xfId="2" applyFont="1" applyBorder="1" applyAlignment="1">
      <alignment horizontal="left" vertical="center" wrapText="1"/>
    </xf>
    <xf numFmtId="49" fontId="27" fillId="0" borderId="2" xfId="4" applyNumberFormat="1" applyFont="1" applyBorder="1" applyAlignment="1">
      <alignment horizontal="center" wrapText="1"/>
    </xf>
    <xf numFmtId="0" fontId="26" fillId="0" borderId="2" xfId="2" applyFont="1" applyBorder="1" applyAlignment="1">
      <alignment wrapText="1"/>
    </xf>
    <xf numFmtId="0" fontId="20" fillId="2" borderId="2" xfId="4" applyFont="1" applyFill="1" applyBorder="1" applyAlignment="1">
      <alignment horizontal="center" vertical="center" wrapText="1"/>
    </xf>
    <xf numFmtId="49" fontId="20" fillId="2" borderId="2" xfId="4" applyNumberFormat="1" applyFont="1" applyFill="1" applyBorder="1" applyAlignment="1">
      <alignment horizontal="center" vertical="top" wrapText="1"/>
    </xf>
    <xf numFmtId="0" fontId="20" fillId="0" borderId="2" xfId="3" applyFont="1" applyBorder="1" applyAlignment="1">
      <alignment horizontal="left" vertical="center"/>
    </xf>
    <xf numFmtId="0" fontId="26" fillId="0" borderId="2" xfId="3" applyFont="1" applyBorder="1" applyAlignment="1">
      <alignment horizontal="center" wrapText="1"/>
    </xf>
    <xf numFmtId="49" fontId="26" fillId="0" borderId="2" xfId="4" applyNumberFormat="1" applyFont="1" applyBorder="1" applyAlignment="1">
      <alignment horizontal="center" vertical="center" wrapText="1"/>
    </xf>
    <xf numFmtId="0" fontId="44" fillId="0" borderId="2" xfId="2" applyFont="1" applyBorder="1" applyAlignment="1">
      <alignment horizontal="center" vertical="center" wrapText="1"/>
    </xf>
    <xf numFmtId="0" fontId="44" fillId="0" borderId="2" xfId="2" applyFont="1" applyBorder="1" applyAlignment="1">
      <alignment wrapText="1"/>
    </xf>
    <xf numFmtId="2" fontId="45" fillId="0" borderId="2" xfId="2" applyNumberFormat="1" applyFont="1" applyBorder="1"/>
    <xf numFmtId="0" fontId="20" fillId="0" borderId="2" xfId="2" applyFont="1" applyBorder="1" applyAlignment="1">
      <alignment horizontal="center" wrapText="1"/>
    </xf>
    <xf numFmtId="0" fontId="26" fillId="0" borderId="2" xfId="2" applyFont="1" applyBorder="1" applyAlignment="1">
      <alignment horizontal="center" wrapText="1"/>
    </xf>
    <xf numFmtId="1" fontId="20" fillId="0" borderId="2" xfId="2" applyNumberFormat="1" applyFont="1" applyBorder="1" applyAlignment="1">
      <alignment horizontal="right"/>
    </xf>
    <xf numFmtId="0" fontId="20" fillId="0" borderId="2" xfId="2" applyFont="1" applyBorder="1" applyAlignment="1">
      <alignment horizontal="center"/>
    </xf>
    <xf numFmtId="0" fontId="26" fillId="0" borderId="2" xfId="2" applyFont="1" applyBorder="1" applyAlignment="1">
      <alignment horizontal="center"/>
    </xf>
    <xf numFmtId="2" fontId="20" fillId="0" borderId="2" xfId="2" applyNumberFormat="1" applyFont="1" applyBorder="1" applyAlignment="1">
      <alignment horizontal="right"/>
    </xf>
    <xf numFmtId="1" fontId="20" fillId="0" borderId="2" xfId="3" applyNumberFormat="1" applyFont="1" applyBorder="1" applyAlignment="1">
      <alignment wrapText="1"/>
    </xf>
    <xf numFmtId="164" fontId="20" fillId="0" borderId="2" xfId="3" applyNumberFormat="1" applyFont="1" applyBorder="1" applyAlignment="1">
      <alignment wrapText="1"/>
    </xf>
    <xf numFmtId="164" fontId="20" fillId="0" borderId="2" xfId="4" applyNumberFormat="1" applyFont="1" applyBorder="1" applyAlignment="1">
      <alignment wrapText="1"/>
    </xf>
    <xf numFmtId="0" fontId="26" fillId="0" borderId="2" xfId="3" applyFont="1" applyBorder="1" applyAlignment="1">
      <alignment wrapText="1"/>
    </xf>
    <xf numFmtId="0" fontId="20" fillId="0" borderId="2" xfId="3" applyFont="1" applyBorder="1" applyAlignment="1">
      <alignment horizontal="left" vertical="center" wrapText="1"/>
    </xf>
    <xf numFmtId="0" fontId="20" fillId="0" borderId="2" xfId="3" applyFont="1" applyBorder="1" applyAlignment="1">
      <alignment wrapText="1"/>
    </xf>
    <xf numFmtId="0" fontId="32" fillId="0" borderId="2" xfId="3" applyFont="1" applyBorder="1" applyAlignment="1">
      <alignment wrapText="1"/>
    </xf>
    <xf numFmtId="2" fontId="23" fillId="0" borderId="2" xfId="3" applyNumberFormat="1" applyFont="1" applyBorder="1"/>
    <xf numFmtId="0" fontId="20" fillId="0" borderId="2" xfId="3" applyFont="1" applyBorder="1" applyAlignment="1">
      <alignment horizontal="center"/>
    </xf>
    <xf numFmtId="1" fontId="20" fillId="0" borderId="2" xfId="3" applyNumberFormat="1" applyFont="1" applyBorder="1" applyAlignment="1">
      <alignment horizontal="left" wrapText="1"/>
    </xf>
    <xf numFmtId="1" fontId="20" fillId="0" borderId="2" xfId="3" applyNumberFormat="1" applyFont="1" applyBorder="1" applyAlignment="1">
      <alignment horizontal="right" wrapText="1"/>
    </xf>
    <xf numFmtId="49" fontId="20" fillId="0" borderId="2" xfId="3" applyNumberFormat="1" applyFont="1" applyBorder="1" applyAlignment="1">
      <alignment horizontal="left" wrapText="1"/>
    </xf>
    <xf numFmtId="0" fontId="20" fillId="0" borderId="2" xfId="3" applyFont="1" applyBorder="1" applyAlignment="1">
      <alignment horizontal="left" wrapText="1"/>
    </xf>
    <xf numFmtId="0" fontId="26" fillId="0" borderId="2" xfId="4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/>
    </xf>
    <xf numFmtId="0" fontId="26" fillId="0" borderId="2" xfId="4" applyFont="1" applyBorder="1" applyAlignment="1">
      <alignment horizontal="left" vertical="center"/>
    </xf>
    <xf numFmtId="0" fontId="20" fillId="2" borderId="2" xfId="3" applyNumberFormat="1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wrapText="1"/>
    </xf>
    <xf numFmtId="49" fontId="20" fillId="2" borderId="2" xfId="3" applyNumberFormat="1" applyFont="1" applyFill="1" applyBorder="1" applyAlignment="1">
      <alignment horizontal="center" vertical="center" wrapText="1"/>
    </xf>
    <xf numFmtId="0" fontId="26" fillId="2" borderId="2" xfId="3" applyFont="1" applyFill="1" applyBorder="1" applyAlignment="1">
      <alignment wrapText="1"/>
    </xf>
    <xf numFmtId="49" fontId="26" fillId="2" borderId="2" xfId="3" applyNumberFormat="1" applyFont="1" applyFill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left"/>
    </xf>
    <xf numFmtId="49" fontId="26" fillId="0" borderId="2" xfId="4" applyNumberFormat="1" applyFont="1" applyBorder="1" applyAlignment="1">
      <alignment horizontal="center" wrapText="1"/>
    </xf>
    <xf numFmtId="0" fontId="26" fillId="0" borderId="2" xfId="4" applyFont="1" applyBorder="1" applyAlignment="1">
      <alignment horizontal="center" wrapText="1"/>
    </xf>
    <xf numFmtId="49" fontId="20" fillId="0" borderId="2" xfId="4" applyNumberFormat="1" applyFont="1" applyBorder="1" applyAlignment="1">
      <alignment horizontal="center" wrapText="1"/>
    </xf>
    <xf numFmtId="0" fontId="20" fillId="0" borderId="2" xfId="4" applyFont="1" applyBorder="1" applyAlignment="1">
      <alignment horizontal="left"/>
    </xf>
    <xf numFmtId="0" fontId="23" fillId="0" borderId="2" xfId="4" applyFont="1" applyBorder="1" applyAlignment="1">
      <alignment horizontal="left" vertical="center"/>
    </xf>
    <xf numFmtId="0" fontId="20" fillId="2" borderId="2" xfId="4" applyFont="1" applyFill="1" applyBorder="1" applyAlignment="1">
      <alignment horizontal="center" wrapText="1"/>
    </xf>
    <xf numFmtId="0" fontId="20" fillId="2" borderId="2" xfId="4" applyFont="1" applyFill="1" applyBorder="1" applyAlignment="1">
      <alignment horizontal="left" vertical="center"/>
    </xf>
    <xf numFmtId="0" fontId="27" fillId="2" borderId="2" xfId="4" applyFont="1" applyFill="1" applyBorder="1" applyAlignment="1">
      <alignment horizontal="left" vertical="center"/>
    </xf>
    <xf numFmtId="0" fontId="26" fillId="0" borderId="2" xfId="4" applyFont="1" applyBorder="1"/>
    <xf numFmtId="0" fontId="26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/>
    </xf>
    <xf numFmtId="0" fontId="26" fillId="0" borderId="2" xfId="4" applyFont="1" applyBorder="1" applyAlignment="1"/>
    <xf numFmtId="0" fontId="26" fillId="0" borderId="2" xfId="4" applyFont="1" applyBorder="1" applyAlignment="1">
      <alignment wrapText="1"/>
    </xf>
    <xf numFmtId="49" fontId="20" fillId="0" borderId="2" xfId="2" applyNumberFormat="1" applyFont="1" applyBorder="1" applyAlignment="1">
      <alignment horizontal="left" vertical="center" wrapText="1"/>
    </xf>
    <xf numFmtId="49" fontId="20" fillId="0" borderId="6" xfId="4" applyNumberFormat="1" applyFont="1" applyBorder="1" applyAlignment="1">
      <alignment horizontal="center" wrapText="1"/>
    </xf>
    <xf numFmtId="0" fontId="20" fillId="0" borderId="2" xfId="4" applyFont="1" applyBorder="1" applyAlignment="1"/>
    <xf numFmtId="0" fontId="20" fillId="0" borderId="2" xfId="4" applyFont="1" applyBorder="1" applyAlignment="1">
      <alignment vertical="center"/>
    </xf>
    <xf numFmtId="0" fontId="20" fillId="2" borderId="2" xfId="4" applyNumberFormat="1" applyFont="1" applyFill="1" applyBorder="1" applyAlignment="1">
      <alignment horizontal="center" vertical="center"/>
    </xf>
    <xf numFmtId="49" fontId="20" fillId="2" borderId="2" xfId="4" applyNumberFormat="1" applyFont="1" applyFill="1" applyBorder="1" applyAlignment="1">
      <alignment horizontal="center" vertical="center"/>
    </xf>
    <xf numFmtId="1" fontId="23" fillId="0" borderId="2" xfId="4" applyNumberFormat="1" applyFont="1" applyBorder="1"/>
    <xf numFmtId="164" fontId="26" fillId="0" borderId="2" xfId="4" applyNumberFormat="1" applyFont="1" applyBorder="1" applyAlignment="1">
      <alignment wrapText="1"/>
    </xf>
    <xf numFmtId="0" fontId="20" fillId="0" borderId="2" xfId="4" applyFont="1" applyBorder="1" applyAlignment="1">
      <alignment horizontal="left" wrapText="1"/>
    </xf>
    <xf numFmtId="1" fontId="20" fillId="0" borderId="2" xfId="4" applyNumberFormat="1" applyFont="1" applyBorder="1" applyAlignment="1">
      <alignment horizontal="right"/>
    </xf>
    <xf numFmtId="43" fontId="4" fillId="0" borderId="0" xfId="6" applyFont="1"/>
    <xf numFmtId="43" fontId="3" fillId="0" borderId="0" xfId="6" applyFont="1"/>
    <xf numFmtId="43" fontId="3" fillId="0" borderId="0" xfId="3" applyNumberFormat="1"/>
    <xf numFmtId="0" fontId="10" fillId="0" borderId="2" xfId="4" applyFont="1" applyBorder="1" applyAlignment="1">
      <alignment horizontal="center"/>
    </xf>
    <xf numFmtId="49" fontId="20" fillId="0" borderId="2" xfId="4" applyNumberFormat="1" applyFont="1" applyBorder="1" applyAlignment="1">
      <alignment horizontal="center" vertical="center" wrapText="1"/>
    </xf>
    <xf numFmtId="49" fontId="20" fillId="0" borderId="2" xfId="3" applyNumberFormat="1" applyFont="1" applyBorder="1" applyAlignment="1">
      <alignment horizontal="center" vertical="center" wrapText="1"/>
    </xf>
    <xf numFmtId="0" fontId="20" fillId="0" borderId="7" xfId="4" applyFont="1" applyBorder="1" applyAlignment="1">
      <alignment vertical="center"/>
    </xf>
    <xf numFmtId="49" fontId="20" fillId="0" borderId="7" xfId="4" applyNumberFormat="1" applyFont="1" applyBorder="1" applyAlignment="1">
      <alignment vertical="center" wrapText="1"/>
    </xf>
    <xf numFmtId="0" fontId="20" fillId="0" borderId="6" xfId="4" applyFont="1" applyBorder="1" applyAlignment="1">
      <alignment vertical="center"/>
    </xf>
    <xf numFmtId="49" fontId="20" fillId="0" borderId="6" xfId="4" applyNumberFormat="1" applyFont="1" applyBorder="1" applyAlignment="1">
      <alignment vertical="center" wrapText="1"/>
    </xf>
    <xf numFmtId="0" fontId="20" fillId="0" borderId="4" xfId="4" applyFont="1" applyBorder="1" applyAlignment="1">
      <alignment horizontal="center"/>
    </xf>
    <xf numFmtId="0" fontId="14" fillId="0" borderId="0" xfId="1" applyFont="1" applyAlignment="1"/>
    <xf numFmtId="0" fontId="5" fillId="0" borderId="2" xfId="1" applyBorder="1" applyAlignment="1">
      <alignment horizontal="center" vertical="center"/>
    </xf>
    <xf numFmtId="0" fontId="47" fillId="0" borderId="0" xfId="1" applyFont="1" applyAlignment="1"/>
    <xf numFmtId="0" fontId="47" fillId="0" borderId="0" xfId="1" applyFont="1" applyAlignment="1">
      <alignment horizontal="left"/>
    </xf>
    <xf numFmtId="0" fontId="48" fillId="0" borderId="0" xfId="1" applyFont="1"/>
    <xf numFmtId="0" fontId="10" fillId="0" borderId="2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/>
    </xf>
    <xf numFmtId="49" fontId="20" fillId="0" borderId="2" xfId="4" applyNumberFormat="1" applyFont="1" applyBorder="1" applyAlignment="1">
      <alignment horizontal="left" vertical="center" wrapText="1"/>
    </xf>
    <xf numFmtId="49" fontId="20" fillId="0" borderId="2" xfId="3" applyNumberFormat="1" applyFont="1" applyBorder="1" applyAlignment="1">
      <alignment horizontal="center" vertical="center" wrapText="1"/>
    </xf>
    <xf numFmtId="0" fontId="16" fillId="0" borderId="0" xfId="4" applyFont="1" applyAlignment="1">
      <alignment horizontal="center"/>
    </xf>
    <xf numFmtId="0" fontId="15" fillId="2" borderId="2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wrapText="1"/>
    </xf>
    <xf numFmtId="0" fontId="9" fillId="2" borderId="3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14" fillId="0" borderId="0" xfId="4" applyFont="1" applyAlignment="1">
      <alignment horizontal="center"/>
    </xf>
    <xf numFmtId="0" fontId="26" fillId="2" borderId="5" xfId="4" applyFont="1" applyFill="1" applyBorder="1" applyAlignment="1">
      <alignment horizontal="center" vertical="center"/>
    </xf>
    <xf numFmtId="0" fontId="26" fillId="2" borderId="6" xfId="4" applyFont="1" applyFill="1" applyBorder="1" applyAlignment="1">
      <alignment horizontal="center" vertical="center"/>
    </xf>
    <xf numFmtId="0" fontId="28" fillId="2" borderId="5" xfId="4" applyFont="1" applyFill="1" applyBorder="1" applyAlignment="1">
      <alignment horizontal="center" vertical="center" wrapText="1"/>
    </xf>
    <xf numFmtId="0" fontId="28" fillId="2" borderId="6" xfId="4" applyFont="1" applyFill="1" applyBorder="1" applyAlignment="1">
      <alignment horizontal="center" vertical="center" wrapText="1"/>
    </xf>
    <xf numFmtId="0" fontId="28" fillId="2" borderId="5" xfId="4" applyFont="1" applyFill="1" applyBorder="1" applyAlignment="1">
      <alignment horizontal="center" wrapText="1"/>
    </xf>
    <xf numFmtId="0" fontId="28" fillId="2" borderId="6" xfId="4" applyFont="1" applyFill="1" applyBorder="1" applyAlignment="1">
      <alignment horizontal="center" wrapText="1"/>
    </xf>
    <xf numFmtId="0" fontId="28" fillId="2" borderId="3" xfId="4" applyFont="1" applyFill="1" applyBorder="1" applyAlignment="1">
      <alignment horizontal="center" wrapText="1"/>
    </xf>
    <xf numFmtId="0" fontId="28" fillId="2" borderId="4" xfId="4" applyFont="1" applyFill="1" applyBorder="1" applyAlignment="1">
      <alignment horizontal="center" wrapText="1"/>
    </xf>
    <xf numFmtId="0" fontId="32" fillId="2" borderId="2" xfId="4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6" fillId="0" borderId="0" xfId="4" applyFont="1" applyAlignment="1">
      <alignment horizontal="center"/>
    </xf>
    <xf numFmtId="0" fontId="10" fillId="0" borderId="2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10" fillId="0" borderId="2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/>
    </xf>
    <xf numFmtId="0" fontId="10" fillId="0" borderId="9" xfId="4" applyFont="1" applyBorder="1" applyAlignment="1">
      <alignment horizontal="center"/>
    </xf>
    <xf numFmtId="0" fontId="20" fillId="0" borderId="2" xfId="4" applyFont="1" applyBorder="1" applyAlignment="1">
      <alignment horizontal="center" vertical="center"/>
    </xf>
    <xf numFmtId="49" fontId="20" fillId="0" borderId="2" xfId="4" applyNumberFormat="1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20" fillId="0" borderId="7" xfId="4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 wrapText="1"/>
    </xf>
    <xf numFmtId="49" fontId="27" fillId="0" borderId="3" xfId="4" applyNumberFormat="1" applyFont="1" applyBorder="1" applyAlignment="1">
      <alignment horizontal="center" wrapText="1"/>
    </xf>
    <xf numFmtId="49" fontId="27" fillId="0" borderId="4" xfId="4" applyNumberFormat="1" applyFont="1" applyBorder="1" applyAlignment="1">
      <alignment horizontal="center" wrapText="1"/>
    </xf>
    <xf numFmtId="49" fontId="26" fillId="0" borderId="3" xfId="4" applyNumberFormat="1" applyFont="1" applyBorder="1" applyAlignment="1">
      <alignment horizontal="center" wrapText="1"/>
    </xf>
    <xf numFmtId="49" fontId="26" fillId="0" borderId="9" xfId="4" applyNumberFormat="1" applyFont="1" applyBorder="1" applyAlignment="1">
      <alignment horizontal="center" wrapText="1"/>
    </xf>
    <xf numFmtId="49" fontId="26" fillId="0" borderId="4" xfId="4" applyNumberFormat="1" applyFont="1" applyBorder="1" applyAlignment="1">
      <alignment horizontal="center" wrapText="1"/>
    </xf>
    <xf numFmtId="0" fontId="20" fillId="0" borderId="2" xfId="4" applyFont="1" applyBorder="1" applyAlignment="1">
      <alignment horizontal="center" vertical="center" wrapText="1"/>
    </xf>
    <xf numFmtId="0" fontId="20" fillId="2" borderId="2" xfId="4" applyFont="1" applyFill="1" applyBorder="1" applyAlignment="1">
      <alignment horizontal="center" vertical="center"/>
    </xf>
    <xf numFmtId="49" fontId="20" fillId="2" borderId="2" xfId="4" applyNumberFormat="1" applyFont="1" applyFill="1" applyBorder="1" applyAlignment="1">
      <alignment horizontal="left" vertical="center" wrapText="1"/>
    </xf>
    <xf numFmtId="49" fontId="20" fillId="0" borderId="5" xfId="4" applyNumberFormat="1" applyFont="1" applyBorder="1" applyAlignment="1">
      <alignment horizontal="left" vertical="center" wrapText="1"/>
    </xf>
    <xf numFmtId="49" fontId="20" fillId="0" borderId="7" xfId="4" applyNumberFormat="1" applyFont="1" applyBorder="1" applyAlignment="1">
      <alignment horizontal="left" vertical="center" wrapText="1"/>
    </xf>
    <xf numFmtId="49" fontId="20" fillId="0" borderId="6" xfId="4" applyNumberFormat="1" applyFont="1" applyBorder="1" applyAlignment="1">
      <alignment horizontal="left" vertical="center" wrapText="1"/>
    </xf>
    <xf numFmtId="0" fontId="20" fillId="0" borderId="5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6" fillId="0" borderId="3" xfId="4" applyFont="1" applyBorder="1" applyAlignment="1">
      <alignment horizontal="center"/>
    </xf>
    <xf numFmtId="0" fontId="26" fillId="0" borderId="9" xfId="4" applyFont="1" applyBorder="1" applyAlignment="1">
      <alignment horizontal="center"/>
    </xf>
    <xf numFmtId="0" fontId="26" fillId="0" borderId="4" xfId="4" applyFont="1" applyBorder="1" applyAlignment="1">
      <alignment horizontal="center"/>
    </xf>
    <xf numFmtId="0" fontId="20" fillId="0" borderId="2" xfId="3" applyFont="1" applyBorder="1" applyAlignment="1">
      <alignment horizontal="center" vertical="center"/>
    </xf>
    <xf numFmtId="49" fontId="20" fillId="0" borderId="2" xfId="3" applyNumberFormat="1" applyFont="1" applyBorder="1" applyAlignment="1">
      <alignment horizontal="left" vertical="center" wrapText="1"/>
    </xf>
    <xf numFmtId="0" fontId="20" fillId="0" borderId="2" xfId="4" applyFont="1" applyBorder="1" applyAlignment="1">
      <alignment horizontal="left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49" fontId="20" fillId="2" borderId="5" xfId="4" applyNumberFormat="1" applyFont="1" applyFill="1" applyBorder="1" applyAlignment="1">
      <alignment horizontal="left" vertical="center"/>
    </xf>
    <xf numFmtId="49" fontId="20" fillId="2" borderId="7" xfId="4" applyNumberFormat="1" applyFont="1" applyFill="1" applyBorder="1" applyAlignment="1">
      <alignment horizontal="left" vertical="center"/>
    </xf>
    <xf numFmtId="49" fontId="20" fillId="2" borderId="6" xfId="4" applyNumberFormat="1" applyFont="1" applyFill="1" applyBorder="1" applyAlignment="1">
      <alignment horizontal="left" vertical="center"/>
    </xf>
    <xf numFmtId="0" fontId="20" fillId="0" borderId="2" xfId="2" applyFont="1" applyBorder="1" applyAlignment="1">
      <alignment horizontal="center" vertical="center"/>
    </xf>
    <xf numFmtId="49" fontId="20" fillId="0" borderId="2" xfId="2" applyNumberFormat="1" applyFont="1" applyBorder="1" applyAlignment="1">
      <alignment horizontal="left" vertical="center" wrapText="1"/>
    </xf>
    <xf numFmtId="49" fontId="20" fillId="0" borderId="5" xfId="4" applyNumberFormat="1" applyFont="1" applyBorder="1" applyAlignment="1">
      <alignment horizontal="center" vertical="center" wrapText="1"/>
    </xf>
    <xf numFmtId="49" fontId="20" fillId="0" borderId="7" xfId="4" applyNumberFormat="1" applyFont="1" applyBorder="1" applyAlignment="1">
      <alignment horizontal="center" vertical="center" wrapText="1"/>
    </xf>
    <xf numFmtId="49" fontId="20" fillId="0" borderId="6" xfId="4" applyNumberFormat="1" applyFont="1" applyBorder="1" applyAlignment="1">
      <alignment horizontal="center" vertical="center" wrapText="1"/>
    </xf>
    <xf numFmtId="0" fontId="20" fillId="0" borderId="5" xfId="4" applyFont="1" applyBorder="1" applyAlignment="1">
      <alignment horizontal="left" vertical="center"/>
    </xf>
    <xf numFmtId="0" fontId="20" fillId="0" borderId="7" xfId="4" applyFont="1" applyBorder="1" applyAlignment="1">
      <alignment horizontal="left" vertical="center"/>
    </xf>
    <xf numFmtId="0" fontId="20" fillId="0" borderId="6" xfId="4" applyFont="1" applyBorder="1" applyAlignment="1">
      <alignment horizontal="left" vertic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0" borderId="7" xfId="4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/>
    </xf>
    <xf numFmtId="0" fontId="12" fillId="0" borderId="3" xfId="4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49" fontId="20" fillId="2" borderId="2" xfId="4" applyNumberFormat="1" applyFont="1" applyFill="1" applyBorder="1" applyAlignment="1">
      <alignment horizontal="center" vertical="center"/>
    </xf>
    <xf numFmtId="49" fontId="20" fillId="2" borderId="2" xfId="4" applyNumberFormat="1" applyFont="1" applyFill="1" applyBorder="1" applyAlignment="1">
      <alignment horizontal="center" vertical="center" wrapText="1"/>
    </xf>
    <xf numFmtId="0" fontId="26" fillId="0" borderId="2" xfId="4" applyFont="1" applyBorder="1" applyAlignment="1">
      <alignment horizontal="center"/>
    </xf>
    <xf numFmtId="0" fontId="26" fillId="0" borderId="3" xfId="4" applyFont="1" applyBorder="1" applyAlignment="1">
      <alignment horizontal="center" wrapText="1"/>
    </xf>
    <xf numFmtId="0" fontId="26" fillId="0" borderId="9" xfId="4" applyFont="1" applyBorder="1" applyAlignment="1">
      <alignment horizontal="center" wrapText="1"/>
    </xf>
    <xf numFmtId="0" fontId="26" fillId="0" borderId="4" xfId="4" applyFont="1" applyBorder="1" applyAlignment="1">
      <alignment horizontal="center" wrapText="1"/>
    </xf>
    <xf numFmtId="49" fontId="26" fillId="0" borderId="2" xfId="4" applyNumberFormat="1" applyFont="1" applyBorder="1" applyAlignment="1">
      <alignment horizontal="center" wrapText="1"/>
    </xf>
    <xf numFmtId="49" fontId="26" fillId="0" borderId="10" xfId="4" applyNumberFormat="1" applyFont="1" applyBorder="1" applyAlignment="1">
      <alignment horizontal="center" vertical="center" wrapText="1"/>
    </xf>
    <xf numFmtId="49" fontId="26" fillId="0" borderId="1" xfId="4" applyNumberFormat="1" applyFont="1" applyBorder="1" applyAlignment="1">
      <alignment horizontal="center" vertical="center" wrapText="1"/>
    </xf>
    <xf numFmtId="49" fontId="26" fillId="0" borderId="8" xfId="4" applyNumberFormat="1" applyFont="1" applyBorder="1" applyAlignment="1">
      <alignment horizontal="center" vertical="center" wrapText="1"/>
    </xf>
    <xf numFmtId="0" fontId="26" fillId="0" borderId="3" xfId="4" applyFont="1" applyBorder="1" applyAlignment="1">
      <alignment horizontal="center" vertical="center"/>
    </xf>
    <xf numFmtId="0" fontId="26" fillId="0" borderId="9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49" fontId="20" fillId="0" borderId="2" xfId="3" applyNumberFormat="1" applyFont="1" applyBorder="1" applyAlignment="1">
      <alignment horizontal="center" vertical="center" wrapText="1"/>
    </xf>
    <xf numFmtId="49" fontId="20" fillId="0" borderId="2" xfId="4" applyNumberFormat="1" applyFont="1" applyBorder="1" applyAlignment="1">
      <alignment horizontal="left" vertical="center" wrapText="1"/>
    </xf>
    <xf numFmtId="0" fontId="26" fillId="0" borderId="3" xfId="4" applyFont="1" applyBorder="1" applyAlignment="1">
      <alignment horizontal="center" vertical="center" wrapText="1"/>
    </xf>
    <xf numFmtId="0" fontId="26" fillId="0" borderId="9" xfId="4" applyFont="1" applyBorder="1" applyAlignment="1">
      <alignment horizontal="center" vertical="center" wrapText="1"/>
    </xf>
    <xf numFmtId="0" fontId="26" fillId="0" borderId="4" xfId="4" applyFont="1" applyBorder="1" applyAlignment="1">
      <alignment horizontal="center" vertical="center" wrapText="1"/>
    </xf>
    <xf numFmtId="49" fontId="26" fillId="0" borderId="3" xfId="4" applyNumberFormat="1" applyFont="1" applyBorder="1" applyAlignment="1">
      <alignment horizontal="center" vertical="center" wrapText="1"/>
    </xf>
    <xf numFmtId="49" fontId="26" fillId="0" borderId="9" xfId="4" applyNumberFormat="1" applyFont="1" applyBorder="1" applyAlignment="1">
      <alignment horizontal="center" vertical="center" wrapText="1"/>
    </xf>
    <xf numFmtId="49" fontId="26" fillId="0" borderId="4" xfId="4" applyNumberFormat="1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15" fillId="0" borderId="0" xfId="4" applyFont="1" applyAlignment="1">
      <alignment horizontal="center"/>
    </xf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wrapText="1"/>
    </xf>
    <xf numFmtId="0" fontId="12" fillId="0" borderId="2" xfId="4" applyFont="1" applyBorder="1" applyAlignment="1">
      <alignment horizont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/>
    </xf>
    <xf numFmtId="49" fontId="26" fillId="0" borderId="11" xfId="4" applyNumberFormat="1" applyFont="1" applyBorder="1" applyAlignment="1">
      <alignment horizontal="center" wrapText="1"/>
    </xf>
    <xf numFmtId="49" fontId="26" fillId="0" borderId="12" xfId="4" applyNumberFormat="1" applyFont="1" applyBorder="1" applyAlignment="1">
      <alignment horizontal="center" wrapText="1"/>
    </xf>
    <xf numFmtId="49" fontId="26" fillId="0" borderId="13" xfId="4" applyNumberFormat="1" applyFont="1" applyBorder="1" applyAlignment="1">
      <alignment horizontal="center" wrapText="1"/>
    </xf>
    <xf numFmtId="0" fontId="10" fillId="0" borderId="5" xfId="4" applyFont="1" applyBorder="1" applyAlignment="1">
      <alignment horizontal="center"/>
    </xf>
    <xf numFmtId="0" fontId="20" fillId="0" borderId="2" xfId="3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6" fillId="0" borderId="3" xfId="3" applyFont="1" applyBorder="1" applyAlignment="1">
      <alignment horizontal="center"/>
    </xf>
    <xf numFmtId="0" fontId="26" fillId="0" borderId="9" xfId="3" applyFont="1" applyBorder="1" applyAlignment="1">
      <alignment horizontal="center"/>
    </xf>
    <xf numFmtId="0" fontId="26" fillId="0" borderId="4" xfId="3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0" fontId="12" fillId="0" borderId="2" xfId="3" applyFont="1" applyBorder="1" applyAlignment="1">
      <alignment horizontal="center" vertical="center" wrapText="1"/>
    </xf>
    <xf numFmtId="49" fontId="26" fillId="0" borderId="3" xfId="3" applyNumberFormat="1" applyFont="1" applyBorder="1" applyAlignment="1">
      <alignment horizontal="center" vertical="center" wrapText="1"/>
    </xf>
    <xf numFmtId="49" fontId="26" fillId="0" borderId="9" xfId="3" applyNumberFormat="1" applyFont="1" applyBorder="1" applyAlignment="1">
      <alignment horizontal="center" vertical="center" wrapText="1"/>
    </xf>
    <xf numFmtId="49" fontId="26" fillId="0" borderId="4" xfId="3" applyNumberFormat="1" applyFont="1" applyBorder="1" applyAlignment="1">
      <alignment horizontal="center" vertical="center" wrapText="1"/>
    </xf>
    <xf numFmtId="49" fontId="20" fillId="2" borderId="5" xfId="3" applyNumberFormat="1" applyFont="1" applyFill="1" applyBorder="1" applyAlignment="1">
      <alignment horizontal="left" vertical="center" wrapText="1"/>
    </xf>
    <xf numFmtId="49" fontId="20" fillId="2" borderId="7" xfId="3" applyNumberFormat="1" applyFont="1" applyFill="1" applyBorder="1" applyAlignment="1">
      <alignment horizontal="left" vertical="center" wrapText="1"/>
    </xf>
    <xf numFmtId="49" fontId="20" fillId="2" borderId="6" xfId="3" applyNumberFormat="1" applyFont="1" applyFill="1" applyBorder="1" applyAlignment="1">
      <alignment horizontal="left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49" fontId="20" fillId="0" borderId="5" xfId="3" applyNumberFormat="1" applyFont="1" applyBorder="1" applyAlignment="1">
      <alignment horizontal="left" vertical="center" wrapText="1"/>
    </xf>
    <xf numFmtId="49" fontId="20" fillId="0" borderId="7" xfId="3" applyNumberFormat="1" applyFont="1" applyBorder="1" applyAlignment="1">
      <alignment horizontal="left" vertical="center" wrapText="1"/>
    </xf>
    <xf numFmtId="49" fontId="20" fillId="0" borderId="6" xfId="3" applyNumberFormat="1" applyFont="1" applyBorder="1" applyAlignment="1">
      <alignment horizontal="left" vertical="center" wrapText="1"/>
    </xf>
    <xf numFmtId="0" fontId="20" fillId="0" borderId="5" xfId="3" applyFont="1" applyBorder="1" applyAlignment="1">
      <alignment horizontal="center" vertical="center" wrapText="1"/>
    </xf>
    <xf numFmtId="0" fontId="20" fillId="0" borderId="7" xfId="3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10" fillId="2" borderId="5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26" fillId="0" borderId="3" xfId="3" applyFont="1" applyBorder="1" applyAlignment="1">
      <alignment horizontal="center" wrapText="1"/>
    </xf>
    <xf numFmtId="0" fontId="26" fillId="0" borderId="9" xfId="3" applyFont="1" applyBorder="1" applyAlignment="1">
      <alignment horizontal="center" wrapText="1"/>
    </xf>
    <xf numFmtId="0" fontId="26" fillId="0" borderId="4" xfId="3" applyFont="1" applyBorder="1" applyAlignment="1">
      <alignment horizontal="center" wrapText="1"/>
    </xf>
    <xf numFmtId="0" fontId="10" fillId="2" borderId="2" xfId="4" applyFont="1" applyFill="1" applyBorder="1" applyAlignment="1">
      <alignment horizontal="center" vertical="center"/>
    </xf>
    <xf numFmtId="49" fontId="26" fillId="0" borderId="3" xfId="2" applyNumberFormat="1" applyFont="1" applyBorder="1" applyAlignment="1">
      <alignment horizontal="center" vertical="center" wrapText="1"/>
    </xf>
    <xf numFmtId="49" fontId="26" fillId="0" borderId="9" xfId="2" applyNumberFormat="1" applyFont="1" applyBorder="1" applyAlignment="1">
      <alignment horizontal="center" vertical="center" wrapText="1"/>
    </xf>
    <xf numFmtId="49" fontId="26" fillId="0" borderId="4" xfId="2" applyNumberFormat="1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/>
    </xf>
    <xf numFmtId="0" fontId="20" fillId="0" borderId="7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0" fontId="32" fillId="0" borderId="3" xfId="4" applyFont="1" applyBorder="1" applyAlignment="1">
      <alignment horizontal="center" vertical="center"/>
    </xf>
    <xf numFmtId="0" fontId="32" fillId="0" borderId="9" xfId="4" applyFont="1" applyBorder="1" applyAlignment="1">
      <alignment horizontal="center" vertical="center"/>
    </xf>
    <xf numFmtId="0" fontId="32" fillId="0" borderId="4" xfId="4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20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top" wrapText="1"/>
    </xf>
    <xf numFmtId="0" fontId="10" fillId="0" borderId="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49" fontId="20" fillId="0" borderId="5" xfId="2" applyNumberFormat="1" applyFont="1" applyBorder="1" applyAlignment="1">
      <alignment horizontal="left" vertical="center" wrapText="1"/>
    </xf>
    <xf numFmtId="49" fontId="20" fillId="0" borderId="7" xfId="2" applyNumberFormat="1" applyFont="1" applyBorder="1" applyAlignment="1">
      <alignment horizontal="left" vertical="center" wrapText="1"/>
    </xf>
    <xf numFmtId="49" fontId="20" fillId="0" borderId="6" xfId="2" applyNumberFormat="1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top" wrapText="1"/>
    </xf>
    <xf numFmtId="0" fontId="12" fillId="0" borderId="6" xfId="5" applyFont="1" applyBorder="1" applyAlignment="1">
      <alignment horizontal="center" vertical="top" wrapText="1"/>
    </xf>
    <xf numFmtId="0" fontId="15" fillId="0" borderId="5" xfId="5" applyFont="1" applyBorder="1" applyAlignment="1">
      <alignment horizontal="center" vertical="center"/>
    </xf>
    <xf numFmtId="0" fontId="15" fillId="0" borderId="6" xfId="5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center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2" fontId="12" fillId="0" borderId="5" xfId="5" applyNumberFormat="1" applyFont="1" applyBorder="1" applyAlignment="1">
      <alignment horizontal="center" vertical="center"/>
    </xf>
    <xf numFmtId="2" fontId="12" fillId="0" borderId="6" xfId="5" applyNumberFormat="1" applyFont="1" applyBorder="1" applyAlignment="1">
      <alignment horizontal="center" vertical="center"/>
    </xf>
    <xf numFmtId="2" fontId="12" fillId="0" borderId="3" xfId="5" applyNumberFormat="1" applyFont="1" applyBorder="1" applyAlignment="1">
      <alignment horizontal="center"/>
    </xf>
    <xf numFmtId="2" fontId="12" fillId="0" borderId="9" xfId="5" applyNumberFormat="1" applyFont="1" applyBorder="1" applyAlignment="1">
      <alignment horizontal="center"/>
    </xf>
    <xf numFmtId="2" fontId="12" fillId="0" borderId="4" xfId="5" applyNumberFormat="1" applyFont="1" applyBorder="1" applyAlignment="1">
      <alignment horizontal="center"/>
    </xf>
    <xf numFmtId="49" fontId="16" fillId="0" borderId="3" xfId="1" applyNumberFormat="1" applyFont="1" applyBorder="1" applyAlignment="1">
      <alignment horizontal="center" vertical="center" wrapText="1"/>
    </xf>
    <xf numFmtId="49" fontId="16" fillId="0" borderId="9" xfId="1" applyNumberFormat="1" applyFont="1" applyBorder="1" applyAlignment="1">
      <alignment horizontal="center" vertical="center" wrapText="1"/>
    </xf>
    <xf numFmtId="49" fontId="16" fillId="0" borderId="4" xfId="1" applyNumberFormat="1" applyFont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1" fontId="16" fillId="0" borderId="4" xfId="1" applyNumberFormat="1" applyFont="1" applyBorder="1" applyAlignment="1">
      <alignment horizontal="center" vertical="center" wrapText="1"/>
    </xf>
    <xf numFmtId="2" fontId="16" fillId="0" borderId="3" xfId="1" applyNumberFormat="1" applyFont="1" applyBorder="1" applyAlignment="1">
      <alignment horizontal="center" vertical="center" wrapText="1"/>
    </xf>
    <xf numFmtId="2" fontId="16" fillId="0" borderId="9" xfId="1" applyNumberFormat="1" applyFont="1" applyBorder="1" applyAlignment="1">
      <alignment horizontal="center" vertical="center" wrapText="1"/>
    </xf>
    <xf numFmtId="2" fontId="16" fillId="0" borderId="4" xfId="1" applyNumberFormat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11" xfId="1" applyNumberFormat="1" applyFont="1" applyBorder="1" applyAlignment="1">
      <alignment horizontal="center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1" fontId="12" fillId="0" borderId="5" xfId="1" applyNumberFormat="1" applyFont="1" applyBorder="1" applyAlignment="1">
      <alignment horizontal="center" vertical="center" wrapText="1"/>
    </xf>
    <xf numFmtId="1" fontId="12" fillId="0" borderId="6" xfId="1" applyNumberFormat="1" applyFont="1" applyBorder="1" applyAlignment="1">
      <alignment horizontal="center" vertical="center" wrapText="1"/>
    </xf>
    <xf numFmtId="2" fontId="12" fillId="0" borderId="5" xfId="1" applyNumberFormat="1" applyFont="1" applyBorder="1" applyAlignment="1">
      <alignment horizontal="center" vertical="center" wrapText="1"/>
    </xf>
    <xf numFmtId="2" fontId="12" fillId="0" borderId="6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5" fillId="0" borderId="5" xfId="1" applyNumberFormat="1" applyFont="1" applyBorder="1" applyAlignment="1">
      <alignment horizontal="center" vertical="center" wrapText="1"/>
    </xf>
    <xf numFmtId="49" fontId="15" fillId="0" borderId="6" xfId="1" applyNumberFormat="1" applyFont="1" applyBorder="1" applyAlignment="1">
      <alignment horizontal="center" vertical="center" wrapText="1"/>
    </xf>
    <xf numFmtId="49" fontId="15" fillId="0" borderId="2" xfId="1" applyNumberFormat="1" applyFont="1" applyBorder="1" applyAlignment="1">
      <alignment horizontal="center" vertical="center" wrapText="1"/>
    </xf>
    <xf numFmtId="1" fontId="15" fillId="0" borderId="5" xfId="1" applyNumberFormat="1" applyFont="1" applyBorder="1" applyAlignment="1">
      <alignment horizontal="center" vertical="center" wrapText="1"/>
    </xf>
    <xf numFmtId="1" fontId="15" fillId="0" borderId="6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49" fontId="15" fillId="0" borderId="13" xfId="1" applyNumberFormat="1" applyFont="1" applyBorder="1" applyAlignment="1">
      <alignment horizontal="center" vertical="center" wrapText="1"/>
    </xf>
    <xf numFmtId="2" fontId="15" fillId="0" borderId="3" xfId="1" applyNumberFormat="1" applyFont="1" applyBorder="1" applyAlignment="1">
      <alignment horizontal="center" vertical="center" wrapText="1"/>
    </xf>
    <xf numFmtId="2" fontId="15" fillId="0" borderId="9" xfId="1" applyNumberFormat="1" applyFont="1" applyBorder="1" applyAlignment="1">
      <alignment horizontal="center" vertical="center" wrapText="1"/>
    </xf>
    <xf numFmtId="2" fontId="15" fillId="0" borderId="4" xfId="1" applyNumberFormat="1" applyFont="1" applyBorder="1" applyAlignment="1">
      <alignment horizontal="center" vertical="center" wrapText="1"/>
    </xf>
    <xf numFmtId="2" fontId="15" fillId="0" borderId="5" xfId="1" applyNumberFormat="1" applyFont="1" applyBorder="1" applyAlignment="1">
      <alignment horizontal="center" vertical="center" wrapText="1"/>
    </xf>
    <xf numFmtId="2" fontId="15" fillId="0" borderId="6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49" fontId="15" fillId="0" borderId="9" xfId="1" applyNumberFormat="1" applyFont="1" applyBorder="1" applyAlignment="1">
      <alignment horizontal="center" vertical="center" wrapText="1"/>
    </xf>
    <xf numFmtId="49" fontId="15" fillId="0" borderId="4" xfId="1" applyNumberFormat="1" applyFont="1" applyBorder="1" applyAlignment="1">
      <alignment horizontal="center" vertical="center" wrapText="1"/>
    </xf>
    <xf numFmtId="1" fontId="15" fillId="0" borderId="3" xfId="1" applyNumberFormat="1" applyFont="1" applyBorder="1" applyAlignment="1">
      <alignment horizontal="center" vertical="center" wrapText="1"/>
    </xf>
    <xf numFmtId="1" fontId="15" fillId="0" borderId="9" xfId="1" applyNumberFormat="1" applyFont="1" applyBorder="1" applyAlignment="1">
      <alignment horizontal="center" vertical="center" wrapText="1"/>
    </xf>
    <xf numFmtId="1" fontId="15" fillId="0" borderId="4" xfId="1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40" fillId="0" borderId="1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49" fillId="0" borderId="2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wrapText="1"/>
    </xf>
    <xf numFmtId="1" fontId="20" fillId="0" borderId="4" xfId="0" applyNumberFormat="1" applyFont="1" applyBorder="1"/>
    <xf numFmtId="1" fontId="49" fillId="0" borderId="4" xfId="0" applyNumberFormat="1" applyFont="1" applyBorder="1"/>
    <xf numFmtId="164" fontId="50" fillId="0" borderId="4" xfId="0" applyNumberFormat="1" applyFont="1" applyBorder="1"/>
    <xf numFmtId="1" fontId="49" fillId="0" borderId="4" xfId="0" applyNumberFormat="1" applyFont="1" applyBorder="1" applyAlignment="1">
      <alignment wrapText="1"/>
    </xf>
    <xf numFmtId="164" fontId="50" fillId="0" borderId="4" xfId="0" applyNumberFormat="1" applyFont="1" applyBorder="1" applyAlignment="1">
      <alignment wrapText="1"/>
    </xf>
    <xf numFmtId="0" fontId="20" fillId="0" borderId="4" xfId="0" applyFont="1" applyBorder="1" applyAlignment="1">
      <alignment horizontal="center" wrapText="1"/>
    </xf>
    <xf numFmtId="0" fontId="20" fillId="3" borderId="2" xfId="0" applyFont="1" applyFill="1" applyBorder="1" applyAlignment="1">
      <alignment horizontal="center"/>
    </xf>
    <xf numFmtId="49" fontId="20" fillId="2" borderId="5" xfId="4" applyNumberFormat="1" applyFont="1" applyFill="1" applyBorder="1" applyAlignment="1">
      <alignment horizontal="left" vertical="top" wrapText="1"/>
    </xf>
    <xf numFmtId="49" fontId="20" fillId="2" borderId="7" xfId="4" applyNumberFormat="1" applyFont="1" applyFill="1" applyBorder="1" applyAlignment="1">
      <alignment horizontal="left" vertical="top" wrapText="1"/>
    </xf>
    <xf numFmtId="49" fontId="20" fillId="2" borderId="6" xfId="4" applyNumberFormat="1" applyFont="1" applyFill="1" applyBorder="1" applyAlignment="1">
      <alignment horizontal="left" vertical="top" wrapText="1"/>
    </xf>
    <xf numFmtId="0" fontId="10" fillId="0" borderId="5" xfId="4" applyFont="1" applyBorder="1" applyAlignment="1">
      <alignment horizontal="center" vertical="top" wrapText="1"/>
    </xf>
    <xf numFmtId="0" fontId="10" fillId="0" borderId="7" xfId="4" applyFont="1" applyBorder="1" applyAlignment="1">
      <alignment horizontal="center" vertical="top" wrapText="1"/>
    </xf>
    <xf numFmtId="0" fontId="10" fillId="0" borderId="6" xfId="4" applyFont="1" applyBorder="1" applyAlignment="1">
      <alignment horizontal="center" vertical="top" wrapText="1"/>
    </xf>
    <xf numFmtId="0" fontId="20" fillId="0" borderId="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50" fillId="0" borderId="4" xfId="0" applyFont="1" applyBorder="1" applyAlignment="1">
      <alignment wrapText="1"/>
    </xf>
    <xf numFmtId="164" fontId="49" fillId="0" borderId="4" xfId="0" applyNumberFormat="1" applyFont="1" applyBorder="1"/>
    <xf numFmtId="2" fontId="50" fillId="0" borderId="4" xfId="0" applyNumberFormat="1" applyFont="1" applyBorder="1"/>
    <xf numFmtId="0" fontId="20" fillId="0" borderId="6" xfId="0" applyFont="1" applyBorder="1" applyAlignment="1">
      <alignment wrapText="1"/>
    </xf>
    <xf numFmtId="164" fontId="20" fillId="0" borderId="8" xfId="0" applyNumberFormat="1" applyFont="1" applyBorder="1" applyAlignment="1">
      <alignment wrapText="1"/>
    </xf>
    <xf numFmtId="0" fontId="49" fillId="0" borderId="8" xfId="0" applyFont="1" applyBorder="1" applyAlignment="1">
      <alignment wrapText="1"/>
    </xf>
    <xf numFmtId="1" fontId="49" fillId="0" borderId="8" xfId="0" applyNumberFormat="1" applyFont="1" applyBorder="1"/>
    <xf numFmtId="2" fontId="49" fillId="0" borderId="8" xfId="0" applyNumberFormat="1" applyFont="1" applyBorder="1"/>
    <xf numFmtId="164" fontId="49" fillId="0" borderId="8" xfId="0" applyNumberFormat="1" applyFont="1" applyBorder="1"/>
    <xf numFmtId="0" fontId="20" fillId="0" borderId="4" xfId="0" applyFont="1" applyBorder="1" applyAlignment="1">
      <alignment horizontal="left"/>
    </xf>
    <xf numFmtId="1" fontId="20" fillId="0" borderId="4" xfId="0" applyNumberFormat="1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49" fontId="20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/>
    </xf>
    <xf numFmtId="1" fontId="20" fillId="0" borderId="8" xfId="0" applyNumberFormat="1" applyFont="1" applyBorder="1" applyAlignment="1">
      <alignment horizontal="right"/>
    </xf>
    <xf numFmtId="2" fontId="20" fillId="0" borderId="8" xfId="0" applyNumberFormat="1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left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workbookViewId="0">
      <selection activeCell="M11" sqref="M11"/>
    </sheetView>
  </sheetViews>
  <sheetFormatPr defaultColWidth="9.109375" defaultRowHeight="14.4"/>
  <cols>
    <col min="1" max="1" width="5" style="22" customWidth="1"/>
    <col min="2" max="2" width="15.44140625" style="22" customWidth="1"/>
    <col min="3" max="3" width="6" style="22" customWidth="1"/>
    <col min="4" max="5" width="9.109375" style="22"/>
    <col min="6" max="19" width="6.6640625" style="22" customWidth="1"/>
    <col min="20" max="16384" width="9.109375" style="22"/>
  </cols>
  <sheetData>
    <row r="1" spans="1:19" ht="22.5" customHeight="1">
      <c r="B1" s="35"/>
      <c r="C1" s="35"/>
      <c r="D1" s="35"/>
      <c r="E1" s="518" t="s">
        <v>425</v>
      </c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</row>
    <row r="2" spans="1:19" ht="22.5" customHeight="1">
      <c r="A2" s="519" t="s">
        <v>106</v>
      </c>
      <c r="B2" s="520" t="s">
        <v>105</v>
      </c>
      <c r="C2" s="521" t="s">
        <v>110</v>
      </c>
      <c r="D2" s="521" t="s">
        <v>118</v>
      </c>
      <c r="E2" s="521"/>
      <c r="F2" s="522" t="s">
        <v>104</v>
      </c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4"/>
      <c r="R2" s="520" t="s">
        <v>356</v>
      </c>
      <c r="S2" s="521" t="s">
        <v>103</v>
      </c>
    </row>
    <row r="3" spans="1:19" ht="14.25" customHeight="1">
      <c r="A3" s="519"/>
      <c r="B3" s="520"/>
      <c r="C3" s="521"/>
      <c r="D3" s="261" t="s">
        <v>102</v>
      </c>
      <c r="E3" s="262" t="s">
        <v>357</v>
      </c>
      <c r="F3" s="263">
        <v>1</v>
      </c>
      <c r="G3" s="263">
        <v>2</v>
      </c>
      <c r="H3" s="263">
        <v>3</v>
      </c>
      <c r="I3" s="263">
        <v>4</v>
      </c>
      <c r="J3" s="263">
        <v>5</v>
      </c>
      <c r="K3" s="263">
        <v>6</v>
      </c>
      <c r="L3" s="263">
        <v>7</v>
      </c>
      <c r="M3" s="263">
        <v>8</v>
      </c>
      <c r="N3" s="263">
        <v>9</v>
      </c>
      <c r="O3" s="263">
        <v>10</v>
      </c>
      <c r="P3" s="263">
        <v>11</v>
      </c>
      <c r="Q3" s="263">
        <v>12</v>
      </c>
      <c r="R3" s="520"/>
      <c r="S3" s="521"/>
    </row>
    <row r="4" spans="1:19" ht="18.75" customHeight="1">
      <c r="A4" s="258">
        <v>1</v>
      </c>
      <c r="B4" s="266" t="s">
        <v>11</v>
      </c>
      <c r="C4" s="259" t="s">
        <v>119</v>
      </c>
      <c r="D4" s="259">
        <v>90</v>
      </c>
      <c r="E4" s="259">
        <f>D4*12</f>
        <v>1080</v>
      </c>
      <c r="F4" s="260">
        <v>90</v>
      </c>
      <c r="G4" s="260">
        <v>93</v>
      </c>
      <c r="H4" s="260">
        <v>90</v>
      </c>
      <c r="I4" s="260">
        <f>'4 день'!G16+'4 день'!G43</f>
        <v>90</v>
      </c>
      <c r="J4" s="260">
        <f>'5 день '!G15+'5 день '!G42</f>
        <v>90</v>
      </c>
      <c r="K4" s="260">
        <f>'6 день'!G17+'6 день'!G36+'6 день'!G55</f>
        <v>76.5</v>
      </c>
      <c r="L4" s="260">
        <f>'7 день '!G22+'7 день '!G40+'7 день '!G53</f>
        <v>98</v>
      </c>
      <c r="M4" s="260">
        <f>'8 день '!G14+'8 день '!G38</f>
        <v>90</v>
      </c>
      <c r="N4" s="260">
        <f>'9 день '!G18+'9 день '!G42</f>
        <v>90</v>
      </c>
      <c r="O4" s="260">
        <v>90</v>
      </c>
      <c r="P4" s="260">
        <v>96</v>
      </c>
      <c r="Q4" s="260">
        <v>90</v>
      </c>
      <c r="R4" s="259">
        <f t="shared" ref="R4:R32" si="0">SUM(F4:Q4)</f>
        <v>1083.5</v>
      </c>
      <c r="S4" s="417">
        <f>R4/12</f>
        <v>90.291666666666671</v>
      </c>
    </row>
    <row r="5" spans="1:19" ht="18.75" customHeight="1">
      <c r="A5" s="258">
        <v>2</v>
      </c>
      <c r="B5" s="266" t="s">
        <v>15</v>
      </c>
      <c r="C5" s="259" t="s">
        <v>119</v>
      </c>
      <c r="D5" s="259">
        <v>48</v>
      </c>
      <c r="E5" s="259">
        <f t="shared" ref="E5:E16" si="1">D5*12</f>
        <v>576</v>
      </c>
      <c r="F5" s="260">
        <v>50</v>
      </c>
      <c r="G5" s="260">
        <v>50</v>
      </c>
      <c r="H5" s="260">
        <v>40</v>
      </c>
      <c r="I5" s="260">
        <v>50</v>
      </c>
      <c r="J5" s="260">
        <v>50</v>
      </c>
      <c r="K5" s="260">
        <v>50</v>
      </c>
      <c r="L5" s="260">
        <v>50</v>
      </c>
      <c r="M5" s="260">
        <v>40</v>
      </c>
      <c r="N5" s="260">
        <v>50</v>
      </c>
      <c r="O5" s="260">
        <v>50</v>
      </c>
      <c r="P5" s="260">
        <v>50</v>
      </c>
      <c r="Q5" s="260">
        <v>50</v>
      </c>
      <c r="R5" s="259">
        <f t="shared" si="0"/>
        <v>580</v>
      </c>
      <c r="S5" s="417">
        <f t="shared" ref="S5:S31" si="2">R5/12</f>
        <v>48.333333333333336</v>
      </c>
    </row>
    <row r="6" spans="1:19" ht="18.75" customHeight="1">
      <c r="A6" s="258">
        <v>3</v>
      </c>
      <c r="B6" s="266" t="s">
        <v>85</v>
      </c>
      <c r="C6" s="259" t="s">
        <v>119</v>
      </c>
      <c r="D6" s="259">
        <v>9</v>
      </c>
      <c r="E6" s="259">
        <f t="shared" si="1"/>
        <v>108</v>
      </c>
      <c r="F6" s="260">
        <f>'1 день'!G6+'1 день'!G32+'1 день'!G36</f>
        <v>28.7</v>
      </c>
      <c r="G6" s="260">
        <v>5.0999999999999996</v>
      </c>
      <c r="H6" s="260">
        <v>13.8</v>
      </c>
      <c r="I6" s="260">
        <f>'4 день'!G36+'4 день'!G70</f>
        <v>7.6</v>
      </c>
      <c r="J6" s="260">
        <f>'5 день '!G30+'5 день '!G38</f>
        <v>10.199999999999999</v>
      </c>
      <c r="K6" s="260">
        <f>'6 день'!G41+'6 день'!G50</f>
        <v>3.8</v>
      </c>
      <c r="L6" s="260">
        <f>'7 день '!G45</f>
        <v>2.5</v>
      </c>
      <c r="M6" s="260">
        <f>'8 день '!G31</f>
        <v>1.3</v>
      </c>
      <c r="N6" s="260">
        <v>0</v>
      </c>
      <c r="O6" s="260">
        <v>31.4</v>
      </c>
      <c r="P6" s="260">
        <v>1.3</v>
      </c>
      <c r="Q6" s="260">
        <v>0</v>
      </c>
      <c r="R6" s="259">
        <f t="shared" si="0"/>
        <v>105.69999999999997</v>
      </c>
      <c r="S6" s="417">
        <f t="shared" si="2"/>
        <v>8.8083333333333318</v>
      </c>
    </row>
    <row r="7" spans="1:19" ht="18.75" customHeight="1">
      <c r="A7" s="258">
        <v>4</v>
      </c>
      <c r="B7" s="266" t="s">
        <v>101</v>
      </c>
      <c r="C7" s="259" t="s">
        <v>119</v>
      </c>
      <c r="D7" s="259">
        <v>27</v>
      </c>
      <c r="E7" s="259">
        <f t="shared" si="1"/>
        <v>324</v>
      </c>
      <c r="F7" s="260">
        <v>0</v>
      </c>
      <c r="G7" s="260">
        <v>19</v>
      </c>
      <c r="H7" s="260">
        <v>48</v>
      </c>
      <c r="I7" s="260">
        <f>'4 день'!G59+'4 день'!G64</f>
        <v>26.7</v>
      </c>
      <c r="J7" s="260">
        <f>'5 день '!G11</f>
        <v>41</v>
      </c>
      <c r="K7" s="260">
        <f>'6 день'!G7+'6 день'!G28</f>
        <v>27</v>
      </c>
      <c r="L7" s="260">
        <f>'7 день '!G5+'7 день '!G10+'7 день '!G31</f>
        <v>40.099999999999994</v>
      </c>
      <c r="M7" s="260">
        <f>'8 день '!F34+'8 день '!F10</f>
        <v>94</v>
      </c>
      <c r="N7" s="260">
        <f>'9 день '!G28</f>
        <v>16</v>
      </c>
      <c r="O7" s="260">
        <f>'10день '!G5+'10день '!G10</f>
        <v>50.75</v>
      </c>
      <c r="P7" s="260">
        <v>23</v>
      </c>
      <c r="Q7" s="260">
        <v>23</v>
      </c>
      <c r="R7" s="259">
        <f t="shared" si="0"/>
        <v>408.54999999999995</v>
      </c>
      <c r="S7" s="417">
        <f t="shared" si="2"/>
        <v>34.045833333333327</v>
      </c>
    </row>
    <row r="8" spans="1:19" ht="18.75" customHeight="1">
      <c r="A8" s="258">
        <v>5</v>
      </c>
      <c r="B8" s="266" t="s">
        <v>100</v>
      </c>
      <c r="C8" s="259" t="s">
        <v>119</v>
      </c>
      <c r="D8" s="259">
        <v>9</v>
      </c>
      <c r="E8" s="259">
        <f t="shared" si="1"/>
        <v>108</v>
      </c>
      <c r="F8" s="260">
        <v>50</v>
      </c>
      <c r="G8" s="260">
        <v>0</v>
      </c>
      <c r="H8" s="260">
        <v>0</v>
      </c>
      <c r="I8" s="260">
        <v>0</v>
      </c>
      <c r="J8" s="260">
        <v>0</v>
      </c>
      <c r="K8" s="260">
        <v>0</v>
      </c>
      <c r="L8" s="260">
        <v>0</v>
      </c>
      <c r="M8" s="260">
        <v>0</v>
      </c>
      <c r="N8" s="260">
        <v>50</v>
      </c>
      <c r="O8" s="260">
        <v>0</v>
      </c>
      <c r="P8" s="260">
        <v>10</v>
      </c>
      <c r="Q8" s="260">
        <v>0</v>
      </c>
      <c r="R8" s="259">
        <f t="shared" si="0"/>
        <v>110</v>
      </c>
      <c r="S8" s="417">
        <f t="shared" si="2"/>
        <v>9.1666666666666661</v>
      </c>
    </row>
    <row r="9" spans="1:19" ht="18.75" customHeight="1">
      <c r="A9" s="258">
        <v>6</v>
      </c>
      <c r="B9" s="266" t="s">
        <v>34</v>
      </c>
      <c r="C9" s="259" t="s">
        <v>119</v>
      </c>
      <c r="D9" s="259">
        <v>112</v>
      </c>
      <c r="E9" s="259">
        <f t="shared" si="1"/>
        <v>1344</v>
      </c>
      <c r="F9" s="260">
        <v>24</v>
      </c>
      <c r="G9" s="260">
        <f>'2 день'!G24</f>
        <v>80</v>
      </c>
      <c r="H9" s="260">
        <v>166.7</v>
      </c>
      <c r="I9" s="260">
        <f>'4 день'!G26+'4 день'!G38</f>
        <v>160</v>
      </c>
      <c r="J9" s="260">
        <f>'5 день '!G22+'5 день '!G34</f>
        <v>177</v>
      </c>
      <c r="K9" s="260">
        <f>'6 день'!G21+'6 день'!G27+'6 день'!G44</f>
        <v>131</v>
      </c>
      <c r="L9" s="260">
        <f>'7 день '!G28+'7 день '!G49</f>
        <v>173.4</v>
      </c>
      <c r="M9" s="260">
        <f>'8 день '!G21</f>
        <v>34.4</v>
      </c>
      <c r="N9" s="260">
        <f>'9 день '!G23+'9 день '!G29+'9 день '!G36</f>
        <v>190</v>
      </c>
      <c r="O9" s="260">
        <f>'10день '!G25+'10день '!G46</f>
        <v>29.4</v>
      </c>
      <c r="P9" s="260">
        <v>60</v>
      </c>
      <c r="Q9" s="260">
        <v>164</v>
      </c>
      <c r="R9" s="259">
        <f t="shared" si="0"/>
        <v>1389.9</v>
      </c>
      <c r="S9" s="417">
        <f t="shared" si="2"/>
        <v>115.825</v>
      </c>
    </row>
    <row r="10" spans="1:19" ht="18.75" customHeight="1">
      <c r="A10" s="258">
        <v>7</v>
      </c>
      <c r="B10" s="266" t="s">
        <v>99</v>
      </c>
      <c r="C10" s="259" t="s">
        <v>119</v>
      </c>
      <c r="D10" s="259">
        <v>168</v>
      </c>
      <c r="E10" s="259">
        <f t="shared" si="1"/>
        <v>2016</v>
      </c>
      <c r="F10" s="260">
        <f>'1 день'!G20+'1 день'!G21+'1 день'!G22+'1 день'!G24+'1 день'!G26+'1 день'!G27+'1 день'!G28</f>
        <v>117</v>
      </c>
      <c r="G10" s="260">
        <f>'2 день'!G21+'2 день'!G22+'2 день'!G25+'2 день'!G26+'2 день'!G31+'2 день'!G42+'2 день'!G44+'2 день'!G45+'2 день'!G46</f>
        <v>275.79999999999995</v>
      </c>
      <c r="H10" s="260">
        <f>'3 день'!G6+'3 день'!G25+'3 день'!G26+'3 день'!G27+'3 день'!G28+'3 день'!G30+'3 день'!G33+'3 день'!G34+'3 день'!G40+'3 день'!G42</f>
        <v>185</v>
      </c>
      <c r="I10" s="260">
        <v>158</v>
      </c>
      <c r="J10" s="260">
        <f>'5 день '!G6+'5 день '!G19+'5 день '!G20+'5 день '!G23+'5 день '!G24</f>
        <v>131.4</v>
      </c>
      <c r="K10" s="260" t="e">
        <f>'6 день'!G22+'6 день'!G23+'6 день'!G29+'6 день'!G30+'6 день'!G45+'6 день'!G46+'6 день'!#REF!+'6 день'!G47</f>
        <v>#REF!</v>
      </c>
      <c r="L10" s="260">
        <f>'7 день '!G26+'7 день '!G29+'7 день '!G30+'7 день '!G32+'7 день '!G37+'7 день '!G41+'7 день '!G47</f>
        <v>115.5</v>
      </c>
      <c r="M10" s="260">
        <f>'8 день '!G5+'8 день '!G8+'8 день '!G9+'8 день '!G19+'8 день '!G20+'8 день '!G22+'8 день '!G23+'8 день '!G24</f>
        <v>237.3</v>
      </c>
      <c r="N10" s="260">
        <v>86.4</v>
      </c>
      <c r="O10" s="260">
        <f>'10день '!G26+'10день '!G27+'10день '!G28+'10день '!G34+'10день '!G42+'10день '!G50+'10день '!G52+'10день '!G53+'10день '!G54</f>
        <v>46.400000000000006</v>
      </c>
      <c r="P10" s="260" t="e">
        <f>'11день  '!G19+'11день  '!G20+'11день  '!G21+'11день  '!G25+'11день  '!G27+'11день  '!G35+'11день  '!G36+'11день  '!#REF!+'11день  '!G37</f>
        <v>#REF!</v>
      </c>
      <c r="Q10" s="260">
        <f>'12день  '!G32+'12день  '!G31+'12день  '!G30+'12день  '!G25+'12день  '!G24+'12день  '!G23+'12день  '!G21+'12день  '!G20+'12день  '!G19</f>
        <v>220</v>
      </c>
      <c r="R10" s="259" t="e">
        <f t="shared" si="0"/>
        <v>#REF!</v>
      </c>
      <c r="S10" s="356" t="e">
        <f t="shared" si="2"/>
        <v>#REF!</v>
      </c>
    </row>
    <row r="11" spans="1:19" ht="18.75" customHeight="1">
      <c r="A11" s="258">
        <v>8</v>
      </c>
      <c r="B11" s="266" t="s">
        <v>98</v>
      </c>
      <c r="C11" s="259" t="s">
        <v>119</v>
      </c>
      <c r="D11" s="259">
        <v>111</v>
      </c>
      <c r="E11" s="259">
        <f t="shared" si="1"/>
        <v>1332</v>
      </c>
      <c r="F11" s="260">
        <v>24</v>
      </c>
      <c r="G11" s="260">
        <v>140</v>
      </c>
      <c r="H11" s="260">
        <v>140</v>
      </c>
      <c r="I11" s="260">
        <v>140</v>
      </c>
      <c r="J11" s="260">
        <v>140</v>
      </c>
      <c r="K11" s="260">
        <f>'6 день'!G53</f>
        <v>30</v>
      </c>
      <c r="L11" s="260">
        <v>140</v>
      </c>
      <c r="M11" s="260" t="e">
        <f>'8 день '!#REF!+'8 день '!G13</f>
        <v>#REF!</v>
      </c>
      <c r="N11" s="260">
        <f>'9 день '!G20</f>
        <v>140</v>
      </c>
      <c r="O11" s="260">
        <v>140</v>
      </c>
      <c r="P11" s="260">
        <v>100</v>
      </c>
      <c r="Q11" s="260">
        <v>140</v>
      </c>
      <c r="R11" s="259" t="e">
        <f t="shared" si="0"/>
        <v>#REF!</v>
      </c>
      <c r="S11" s="356" t="e">
        <f t="shared" si="2"/>
        <v>#REF!</v>
      </c>
    </row>
    <row r="12" spans="1:19" ht="18.75" customHeight="1">
      <c r="A12" s="258">
        <v>9</v>
      </c>
      <c r="B12" s="266" t="s">
        <v>91</v>
      </c>
      <c r="C12" s="259" t="s">
        <v>119</v>
      </c>
      <c r="D12" s="259">
        <v>9</v>
      </c>
      <c r="E12" s="259">
        <f t="shared" si="1"/>
        <v>108</v>
      </c>
      <c r="F12" s="260">
        <v>0</v>
      </c>
      <c r="G12" s="260">
        <v>37</v>
      </c>
      <c r="H12" s="260">
        <v>0</v>
      </c>
      <c r="I12" s="260">
        <v>30.5</v>
      </c>
      <c r="J12" s="260">
        <v>0</v>
      </c>
      <c r="K12" s="260">
        <v>0</v>
      </c>
      <c r="L12" s="260">
        <v>0</v>
      </c>
      <c r="M12" s="260">
        <v>0</v>
      </c>
      <c r="N12" s="260">
        <v>30.5</v>
      </c>
      <c r="O12" s="260">
        <v>0</v>
      </c>
      <c r="P12" s="260"/>
      <c r="Q12" s="260">
        <v>30.5</v>
      </c>
      <c r="R12" s="259">
        <f t="shared" si="0"/>
        <v>128.5</v>
      </c>
      <c r="S12" s="417">
        <f t="shared" si="2"/>
        <v>10.708333333333334</v>
      </c>
    </row>
    <row r="13" spans="1:19" ht="18.75" customHeight="1">
      <c r="A13" s="258">
        <v>10</v>
      </c>
      <c r="B13" s="266" t="s">
        <v>97</v>
      </c>
      <c r="C13" s="259" t="s">
        <v>119</v>
      </c>
      <c r="D13" s="259">
        <v>42</v>
      </c>
      <c r="E13" s="259">
        <f t="shared" si="1"/>
        <v>504</v>
      </c>
      <c r="F13" s="260"/>
      <c r="G13" s="260">
        <v>83</v>
      </c>
      <c r="H13" s="260">
        <v>36</v>
      </c>
      <c r="I13" s="260">
        <v>79</v>
      </c>
      <c r="J13" s="260">
        <v>48.5</v>
      </c>
      <c r="K13" s="260">
        <v>60</v>
      </c>
      <c r="L13" s="260"/>
      <c r="M13" s="260"/>
      <c r="N13" s="260">
        <v>111</v>
      </c>
      <c r="O13" s="260">
        <v>0</v>
      </c>
      <c r="P13" s="260"/>
      <c r="Q13" s="260">
        <v>86</v>
      </c>
      <c r="R13" s="259">
        <f t="shared" si="0"/>
        <v>503.5</v>
      </c>
      <c r="S13" s="417">
        <v>42</v>
      </c>
    </row>
    <row r="14" spans="1:19" ht="18.75" customHeight="1">
      <c r="A14" s="258">
        <v>11</v>
      </c>
      <c r="B14" s="266" t="s">
        <v>96</v>
      </c>
      <c r="C14" s="259" t="s">
        <v>119</v>
      </c>
      <c r="D14" s="259">
        <v>21</v>
      </c>
      <c r="E14" s="259">
        <f t="shared" si="1"/>
        <v>252</v>
      </c>
      <c r="F14" s="260">
        <v>15</v>
      </c>
      <c r="G14" s="260"/>
      <c r="H14" s="260">
        <v>15</v>
      </c>
      <c r="I14" s="260">
        <v>15</v>
      </c>
      <c r="J14" s="260">
        <v>15</v>
      </c>
      <c r="K14" s="260"/>
      <c r="L14" s="260">
        <v>15</v>
      </c>
      <c r="M14" s="260">
        <v>110</v>
      </c>
      <c r="N14" s="260">
        <v>15</v>
      </c>
      <c r="O14" s="260">
        <v>15</v>
      </c>
      <c r="P14" s="260">
        <v>15</v>
      </c>
      <c r="Q14" s="260">
        <v>15</v>
      </c>
      <c r="R14" s="259">
        <f t="shared" si="0"/>
        <v>245</v>
      </c>
      <c r="S14" s="417">
        <f t="shared" si="2"/>
        <v>20.416666666666668</v>
      </c>
    </row>
    <row r="15" spans="1:19" ht="18.75" customHeight="1">
      <c r="A15" s="258">
        <v>12</v>
      </c>
      <c r="B15" s="266" t="s">
        <v>95</v>
      </c>
      <c r="C15" s="259" t="s">
        <v>119</v>
      </c>
      <c r="D15" s="259">
        <v>35</v>
      </c>
      <c r="E15" s="259">
        <f t="shared" si="1"/>
        <v>420</v>
      </c>
      <c r="F15" s="260"/>
      <c r="G15" s="260"/>
      <c r="H15" s="260">
        <v>88</v>
      </c>
      <c r="I15" s="260"/>
      <c r="J15" s="260">
        <v>85</v>
      </c>
      <c r="K15" s="260">
        <v>32</v>
      </c>
      <c r="L15" s="260">
        <v>54</v>
      </c>
      <c r="M15" s="260"/>
      <c r="N15" s="260"/>
      <c r="O15" s="260">
        <v>87</v>
      </c>
      <c r="P15" s="260"/>
      <c r="Q15" s="260">
        <v>62</v>
      </c>
      <c r="R15" s="259">
        <f t="shared" si="0"/>
        <v>408</v>
      </c>
      <c r="S15" s="417">
        <f t="shared" si="2"/>
        <v>34</v>
      </c>
    </row>
    <row r="16" spans="1:19" ht="18.75" customHeight="1">
      <c r="A16" s="258">
        <v>13</v>
      </c>
      <c r="B16" s="267" t="s">
        <v>107</v>
      </c>
      <c r="C16" s="259" t="s">
        <v>119</v>
      </c>
      <c r="D16" s="259">
        <v>18</v>
      </c>
      <c r="E16" s="259">
        <f t="shared" si="1"/>
        <v>216</v>
      </c>
      <c r="F16" s="260">
        <f>'1 день'!G31</f>
        <v>127.8</v>
      </c>
      <c r="G16" s="260"/>
      <c r="H16" s="260"/>
      <c r="I16" s="260"/>
      <c r="J16" s="260"/>
      <c r="K16" s="260"/>
      <c r="L16" s="260"/>
      <c r="M16" s="260">
        <f>'8 день '!G28</f>
        <v>88.2</v>
      </c>
      <c r="N16" s="260"/>
      <c r="O16" s="260"/>
      <c r="P16" s="260"/>
      <c r="Q16" s="260"/>
      <c r="R16" s="259">
        <f t="shared" si="0"/>
        <v>216</v>
      </c>
      <c r="S16" s="417">
        <f t="shared" si="2"/>
        <v>18</v>
      </c>
    </row>
    <row r="17" spans="1:19" ht="18.75" customHeight="1">
      <c r="A17" s="258">
        <v>14</v>
      </c>
      <c r="B17" s="266" t="s">
        <v>50</v>
      </c>
      <c r="C17" s="259" t="s">
        <v>119</v>
      </c>
      <c r="D17" s="259">
        <v>180</v>
      </c>
      <c r="E17" s="259">
        <f t="shared" ref="E17" si="3">D17*10</f>
        <v>1800</v>
      </c>
      <c r="F17" s="260">
        <v>80</v>
      </c>
      <c r="G17" s="260">
        <v>295</v>
      </c>
      <c r="H17" s="260">
        <v>60</v>
      </c>
      <c r="I17" s="260">
        <f>'4 день'!G60</f>
        <v>80</v>
      </c>
      <c r="J17" s="260">
        <v>100</v>
      </c>
      <c r="K17" s="260">
        <f>'6 день'!G8+'6 день'!G13+'6 день'!G37+'6 день'!G40</f>
        <v>231</v>
      </c>
      <c r="L17" s="260">
        <v>139</v>
      </c>
      <c r="M17" s="260">
        <v>0</v>
      </c>
      <c r="N17" s="260">
        <v>80</v>
      </c>
      <c r="O17" s="260">
        <f>'10день '!G47+'10день '!G19+'10день '!G6</f>
        <v>16</v>
      </c>
      <c r="P17" s="260">
        <f>'11день  '!G6+'11день  '!G9+'11день  '!G32</f>
        <v>148</v>
      </c>
      <c r="Q17" s="260">
        <f>'12день  '!G7+'12день  '!G11</f>
        <v>155</v>
      </c>
      <c r="R17" s="259">
        <f t="shared" si="0"/>
        <v>1384</v>
      </c>
      <c r="S17" s="358">
        <v>153</v>
      </c>
    </row>
    <row r="18" spans="1:19" ht="18.75" customHeight="1">
      <c r="A18" s="258">
        <v>15</v>
      </c>
      <c r="B18" s="266" t="s">
        <v>52</v>
      </c>
      <c r="C18" s="259" t="s">
        <v>119</v>
      </c>
      <c r="D18" s="259">
        <v>30</v>
      </c>
      <c r="E18" s="259">
        <f>D18*12</f>
        <v>360</v>
      </c>
      <c r="F18" s="260">
        <v>156</v>
      </c>
      <c r="G18" s="260"/>
      <c r="H18" s="260"/>
      <c r="I18" s="260">
        <v>39.700000000000003</v>
      </c>
      <c r="J18" s="260"/>
      <c r="K18" s="260"/>
      <c r="L18" s="260">
        <v>55.8</v>
      </c>
      <c r="M18" s="260"/>
      <c r="N18" s="260"/>
      <c r="O18" s="260">
        <v>39.700000000000003</v>
      </c>
      <c r="P18" s="260"/>
      <c r="Q18" s="260"/>
      <c r="R18" s="259">
        <f t="shared" si="0"/>
        <v>291.2</v>
      </c>
      <c r="S18" s="358">
        <v>27.3</v>
      </c>
    </row>
    <row r="19" spans="1:19" ht="18.75" customHeight="1">
      <c r="A19" s="258">
        <v>16</v>
      </c>
      <c r="B19" s="266" t="s">
        <v>94</v>
      </c>
      <c r="C19" s="259" t="s">
        <v>119</v>
      </c>
      <c r="D19" s="259">
        <v>6</v>
      </c>
      <c r="E19" s="259">
        <f t="shared" ref="E19:E32" si="4">D19*12</f>
        <v>72</v>
      </c>
      <c r="F19" s="260">
        <v>13.5</v>
      </c>
      <c r="G19" s="260"/>
      <c r="H19" s="260">
        <v>13.5</v>
      </c>
      <c r="I19" s="260">
        <v>0</v>
      </c>
      <c r="J19" s="260">
        <v>0</v>
      </c>
      <c r="K19" s="260">
        <v>13.5</v>
      </c>
      <c r="L19" s="260">
        <v>0</v>
      </c>
      <c r="M19" s="260">
        <v>13.5</v>
      </c>
      <c r="N19" s="260">
        <v>4.5</v>
      </c>
      <c r="O19" s="260">
        <v>0</v>
      </c>
      <c r="P19" s="260"/>
      <c r="Q19" s="260">
        <v>13.5</v>
      </c>
      <c r="R19" s="259">
        <f t="shared" si="0"/>
        <v>72</v>
      </c>
      <c r="S19" s="358">
        <f t="shared" si="2"/>
        <v>6</v>
      </c>
    </row>
    <row r="20" spans="1:19" ht="18.75" customHeight="1">
      <c r="A20" s="258">
        <v>17</v>
      </c>
      <c r="B20" s="266" t="s">
        <v>39</v>
      </c>
      <c r="C20" s="259" t="s">
        <v>119</v>
      </c>
      <c r="D20" s="259">
        <v>6</v>
      </c>
      <c r="E20" s="259">
        <f t="shared" si="4"/>
        <v>72</v>
      </c>
      <c r="F20" s="260">
        <v>13</v>
      </c>
      <c r="G20" s="260">
        <v>0</v>
      </c>
      <c r="H20" s="260">
        <v>13</v>
      </c>
      <c r="I20" s="260">
        <v>0</v>
      </c>
      <c r="J20" s="260">
        <v>0</v>
      </c>
      <c r="K20" s="260">
        <f>'6 день'!G32+'6 день'!G52</f>
        <v>18</v>
      </c>
      <c r="L20" s="260">
        <f>'7 день '!G14</f>
        <v>2</v>
      </c>
      <c r="M20" s="260">
        <f>'8 день '!G33</f>
        <v>13</v>
      </c>
      <c r="N20" s="260">
        <v>0</v>
      </c>
      <c r="O20" s="260">
        <f>'10день '!G13</f>
        <v>0</v>
      </c>
      <c r="P20" s="260"/>
      <c r="Q20" s="260">
        <v>13</v>
      </c>
      <c r="R20" s="259">
        <f t="shared" si="0"/>
        <v>72</v>
      </c>
      <c r="S20" s="358">
        <f t="shared" si="2"/>
        <v>6</v>
      </c>
    </row>
    <row r="21" spans="1:19" ht="18.75" customHeight="1">
      <c r="A21" s="258">
        <v>18</v>
      </c>
      <c r="B21" s="266" t="s">
        <v>30</v>
      </c>
      <c r="C21" s="259" t="s">
        <v>119</v>
      </c>
      <c r="D21" s="259">
        <v>18</v>
      </c>
      <c r="E21" s="259">
        <f t="shared" si="4"/>
        <v>216</v>
      </c>
      <c r="F21" s="260">
        <f>'1 день'!G10+'1 день'!G33+'1 день'!G37+'1 день'!G40</f>
        <v>17.7</v>
      </c>
      <c r="G21" s="260">
        <f>'2 день'!G8+'2 день'!G13+'2 день'!G27+'2 день'!G36+'2 день'!G40+'2 день'!G43</f>
        <v>23.5</v>
      </c>
      <c r="H21" s="260">
        <f>'3 день'!G16+'3 день'!G35+'3 день'!G41+'3 день'!G45</f>
        <v>12.7</v>
      </c>
      <c r="I21" s="260">
        <f>'4 день'!G62+'4 день'!G69+'4 день'!G33+'4 день'!G17</f>
        <v>17</v>
      </c>
      <c r="J21" s="260">
        <f>'5 день '!G8+'5 день '!G31+'5 день '!G35+'5 день '!G39+'5 день '!G25</f>
        <v>19.100000000000001</v>
      </c>
      <c r="K21" s="260">
        <f>'6 день'!G11+'6 день'!G31+'6 день'!G38+'6 день'!G42+'6 день'!G51+'6 день'!G48</f>
        <v>21.2</v>
      </c>
      <c r="L21" s="260">
        <f>'7 день '!G8+'7 день '!G16+'7 день '!G46+'7 день '!G51+'7 день '!G23+'7 день '!G33</f>
        <v>31</v>
      </c>
      <c r="M21" s="260">
        <f>'8 день '!G25+'8 день '!G32+'8 день '!G35</f>
        <v>11.2</v>
      </c>
      <c r="N21" s="260">
        <f>'9 день '!G8+'9 день '!G33+'9 день '!G38+'9 день '!G19</f>
        <v>24</v>
      </c>
      <c r="O21" s="260">
        <f>'10день '!G8+'10день '!G15+'10день '!G48+'10день '!G51</f>
        <v>5</v>
      </c>
      <c r="P21" s="260">
        <f>'11день  '!G7+'11день  '!G11+'11день  '!G28+'11день  '!G33+'11день  '!G38+'11день  '!G41</f>
        <v>22.2</v>
      </c>
      <c r="Q21" s="260">
        <f>'12день  '!G9+'12день  '!G36</f>
        <v>13.5</v>
      </c>
      <c r="R21" s="259">
        <f t="shared" si="0"/>
        <v>218.09999999999997</v>
      </c>
      <c r="S21" s="358">
        <f t="shared" si="2"/>
        <v>18.174999999999997</v>
      </c>
    </row>
    <row r="22" spans="1:19" ht="18.75" customHeight="1">
      <c r="A22" s="258">
        <v>19</v>
      </c>
      <c r="B22" s="266" t="s">
        <v>293</v>
      </c>
      <c r="C22" s="259" t="s">
        <v>119</v>
      </c>
      <c r="D22" s="259">
        <v>9</v>
      </c>
      <c r="E22" s="259">
        <f t="shared" si="4"/>
        <v>108</v>
      </c>
      <c r="F22" s="260">
        <f>'1 день'!G23+'1 день'!G29</f>
        <v>10</v>
      </c>
      <c r="G22" s="260">
        <f>'2 день'!G23</f>
        <v>6</v>
      </c>
      <c r="H22" s="260">
        <f>'3 день'!G9+'3 день'!G29+'3 день'!G49</f>
        <v>16</v>
      </c>
      <c r="I22" s="260">
        <f>'4 день'!G23+'4 день'!G30</f>
        <v>10.5</v>
      </c>
      <c r="J22" s="260">
        <f>'5 день '!G21</f>
        <v>6</v>
      </c>
      <c r="K22" s="260">
        <f>'6 день'!G25</f>
        <v>6</v>
      </c>
      <c r="L22" s="260">
        <f>'7 день '!G27+'7 день '!G42</f>
        <v>10.5</v>
      </c>
      <c r="M22" s="260">
        <f>'8 день '!G29</f>
        <v>7</v>
      </c>
      <c r="N22" s="260">
        <f>'9 день '!G27</f>
        <v>6.5</v>
      </c>
      <c r="O22" s="260">
        <f>'10день '!G29+'10день '!G40</f>
        <v>12.5</v>
      </c>
      <c r="P22" s="260">
        <v>5.5</v>
      </c>
      <c r="Q22" s="260">
        <v>11.5</v>
      </c>
      <c r="R22" s="259">
        <f t="shared" si="0"/>
        <v>108</v>
      </c>
      <c r="S22" s="358">
        <f t="shared" si="2"/>
        <v>9</v>
      </c>
    </row>
    <row r="23" spans="1:19" ht="18.75" customHeight="1">
      <c r="A23" s="258">
        <v>20</v>
      </c>
      <c r="B23" s="266" t="s">
        <v>75</v>
      </c>
      <c r="C23" s="259" t="s">
        <v>119</v>
      </c>
      <c r="D23" s="259">
        <v>24</v>
      </c>
      <c r="E23" s="259">
        <f t="shared" si="4"/>
        <v>288</v>
      </c>
      <c r="F23" s="260">
        <v>40</v>
      </c>
      <c r="G23" s="260">
        <v>41.6</v>
      </c>
      <c r="H23" s="260">
        <v>26</v>
      </c>
      <c r="I23" s="260">
        <v>1.5</v>
      </c>
      <c r="J23" s="260">
        <v>0</v>
      </c>
      <c r="K23" s="260">
        <v>4.8</v>
      </c>
      <c r="L23" s="260">
        <v>13.3</v>
      </c>
      <c r="M23" s="260">
        <v>0</v>
      </c>
      <c r="N23" s="260">
        <v>0</v>
      </c>
      <c r="O23" s="260">
        <f>'10день '!G11+'10день '!G32+'10день '!G41</f>
        <v>15</v>
      </c>
      <c r="P23" s="260">
        <f>'11день  '!G5</f>
        <v>40</v>
      </c>
      <c r="Q23" s="260">
        <f>'12день  '!G5</f>
        <v>40</v>
      </c>
      <c r="R23" s="259">
        <f t="shared" si="0"/>
        <v>222.2</v>
      </c>
      <c r="S23" s="358">
        <v>22</v>
      </c>
    </row>
    <row r="24" spans="1:19" ht="18.75" customHeight="1">
      <c r="A24" s="258">
        <v>21</v>
      </c>
      <c r="B24" s="266" t="s">
        <v>32</v>
      </c>
      <c r="C24" s="259" t="s">
        <v>119</v>
      </c>
      <c r="D24" s="259">
        <v>18</v>
      </c>
      <c r="E24" s="259">
        <f t="shared" si="4"/>
        <v>216</v>
      </c>
      <c r="F24" s="260">
        <f>'1 день'!G8+'1 день'!G13+'1 день'!G42</f>
        <v>34</v>
      </c>
      <c r="G24" s="260">
        <f>'2 день'!G12+'2 день'!G16+'2 день'!G41+'2 день'!G49+'2 день'!G51</f>
        <v>33.1</v>
      </c>
      <c r="H24" s="260">
        <f>'3 день'!G18</f>
        <v>13</v>
      </c>
      <c r="I24" s="260">
        <f>'5 день '!F13</f>
        <v>10</v>
      </c>
      <c r="J24" s="260">
        <f>'5 день '!G13</f>
        <v>10</v>
      </c>
      <c r="K24" s="260">
        <f>'6 день'!G10+'6 день'!G14+'6 день'!G43+'6 день'!G54</f>
        <v>30</v>
      </c>
      <c r="L24" s="260">
        <f>'7 день '!G7+'7 день '!G13+'7 день '!G20+'7 день '!G48</f>
        <v>19</v>
      </c>
      <c r="M24" s="260" t="e">
        <f>'8 день '!G12+'8 день '!#REF!</f>
        <v>#REF!</v>
      </c>
      <c r="N24" s="260">
        <f>'9 день '!F16+'9 день '!F41</f>
        <v>26</v>
      </c>
      <c r="O24" s="260">
        <f>'10день '!G7+'10день '!G12+'10день '!G20</f>
        <v>121</v>
      </c>
      <c r="P24" s="260">
        <f>'11день  '!F10+'11день  '!F13+'11день  '!F44</f>
        <v>31.5</v>
      </c>
      <c r="Q24" s="260">
        <f>'12день  '!F8+'12день  '!F12+'12день  '!F38</f>
        <v>29.5</v>
      </c>
      <c r="R24" s="259" t="e">
        <f t="shared" si="0"/>
        <v>#REF!</v>
      </c>
      <c r="S24" s="358" t="e">
        <f t="shared" si="2"/>
        <v>#REF!</v>
      </c>
    </row>
    <row r="25" spans="1:19" ht="18.75" customHeight="1">
      <c r="A25" s="258">
        <v>22</v>
      </c>
      <c r="B25" s="266" t="s">
        <v>31</v>
      </c>
      <c r="C25" s="259" t="s">
        <v>119</v>
      </c>
      <c r="D25" s="259">
        <v>0.6</v>
      </c>
      <c r="E25" s="259">
        <f t="shared" si="4"/>
        <v>7.1999999999999993</v>
      </c>
      <c r="F25" s="329">
        <v>1</v>
      </c>
      <c r="G25" s="260">
        <v>0</v>
      </c>
      <c r="H25" s="260">
        <v>1</v>
      </c>
      <c r="I25" s="260">
        <v>1</v>
      </c>
      <c r="J25" s="260">
        <v>0</v>
      </c>
      <c r="K25" s="260">
        <f>'6 день'!F12</f>
        <v>1</v>
      </c>
      <c r="L25" s="260">
        <v>0</v>
      </c>
      <c r="M25" s="260">
        <f>'8 день '!G11</f>
        <v>1</v>
      </c>
      <c r="N25" s="260">
        <v>1</v>
      </c>
      <c r="O25" s="260">
        <v>0</v>
      </c>
      <c r="P25" s="260">
        <v>1</v>
      </c>
      <c r="Q25" s="260">
        <v>1</v>
      </c>
      <c r="R25" s="259">
        <f t="shared" si="0"/>
        <v>8</v>
      </c>
      <c r="S25" s="358">
        <f t="shared" si="2"/>
        <v>0.66666666666666663</v>
      </c>
    </row>
    <row r="26" spans="1:19" ht="18.75" customHeight="1">
      <c r="A26" s="258">
        <v>23</v>
      </c>
      <c r="B26" s="328" t="s">
        <v>93</v>
      </c>
      <c r="C26" s="252" t="s">
        <v>119</v>
      </c>
      <c r="D26" s="252">
        <v>0.6</v>
      </c>
      <c r="E26" s="252">
        <f t="shared" si="4"/>
        <v>7.1999999999999993</v>
      </c>
      <c r="F26" s="329"/>
      <c r="G26" s="329">
        <v>3</v>
      </c>
      <c r="H26" s="329"/>
      <c r="I26" s="329"/>
      <c r="J26" s="329"/>
      <c r="K26" s="329"/>
      <c r="L26" s="329"/>
      <c r="M26" s="329"/>
      <c r="N26" s="329"/>
      <c r="O26" s="329">
        <v>3</v>
      </c>
      <c r="P26" s="329"/>
      <c r="Q26" s="329"/>
      <c r="R26" s="259">
        <f t="shared" si="0"/>
        <v>6</v>
      </c>
      <c r="S26" s="358">
        <f t="shared" si="2"/>
        <v>0.5</v>
      </c>
    </row>
    <row r="27" spans="1:19" ht="18.75" customHeight="1">
      <c r="A27" s="258">
        <v>24</v>
      </c>
      <c r="B27" s="328" t="s">
        <v>108</v>
      </c>
      <c r="C27" s="252" t="s">
        <v>119</v>
      </c>
      <c r="D27" s="252">
        <v>1.2</v>
      </c>
      <c r="E27" s="252">
        <f t="shared" si="4"/>
        <v>14.399999999999999</v>
      </c>
      <c r="F27" s="329"/>
      <c r="G27" s="329"/>
      <c r="H27" s="329">
        <v>0</v>
      </c>
      <c r="I27" s="329"/>
      <c r="J27" s="329">
        <v>5</v>
      </c>
      <c r="K27" s="329"/>
      <c r="L27" s="329">
        <v>5</v>
      </c>
      <c r="M27" s="329"/>
      <c r="N27" s="329"/>
      <c r="O27" s="329"/>
      <c r="P27" s="329"/>
      <c r="Q27" s="329"/>
      <c r="R27" s="259">
        <f t="shared" si="0"/>
        <v>10</v>
      </c>
      <c r="S27" s="358">
        <f t="shared" si="2"/>
        <v>0.83333333333333337</v>
      </c>
    </row>
    <row r="28" spans="1:19" ht="18.75" customHeight="1">
      <c r="A28" s="258">
        <v>25</v>
      </c>
      <c r="B28" s="266" t="s">
        <v>80</v>
      </c>
      <c r="C28" s="259" t="s">
        <v>119</v>
      </c>
      <c r="D28" s="259">
        <v>1.8</v>
      </c>
      <c r="E28" s="259">
        <f t="shared" si="4"/>
        <v>21.6</v>
      </c>
      <c r="F28" s="260">
        <v>6</v>
      </c>
      <c r="G28" s="260"/>
      <c r="H28" s="260"/>
      <c r="I28" s="260"/>
      <c r="J28" s="260"/>
      <c r="K28" s="260"/>
      <c r="L28" s="260"/>
      <c r="M28" s="260">
        <v>6</v>
      </c>
      <c r="N28" s="260"/>
      <c r="O28" s="260"/>
      <c r="P28" s="260">
        <v>6</v>
      </c>
      <c r="Q28" s="260"/>
      <c r="R28" s="259">
        <f t="shared" si="0"/>
        <v>18</v>
      </c>
      <c r="S28" s="417">
        <f t="shared" si="2"/>
        <v>1.5</v>
      </c>
    </row>
    <row r="29" spans="1:19" ht="18.75" customHeight="1">
      <c r="A29" s="258">
        <v>26</v>
      </c>
      <c r="B29" s="250" t="s">
        <v>379</v>
      </c>
      <c r="C29" s="259" t="s">
        <v>119</v>
      </c>
      <c r="D29" s="259">
        <v>1.8</v>
      </c>
      <c r="E29" s="259">
        <f t="shared" si="4"/>
        <v>21.6</v>
      </c>
      <c r="F29" s="260">
        <v>1.8</v>
      </c>
      <c r="G29" s="260">
        <v>1.8</v>
      </c>
      <c r="H29" s="260">
        <v>1.8</v>
      </c>
      <c r="I29" s="260">
        <v>1.8</v>
      </c>
      <c r="J29" s="260">
        <v>1.8</v>
      </c>
      <c r="K29" s="260">
        <v>1.8</v>
      </c>
      <c r="L29" s="260">
        <v>1.8</v>
      </c>
      <c r="M29" s="260">
        <v>1.8</v>
      </c>
      <c r="N29" s="260">
        <v>1.8</v>
      </c>
      <c r="O29" s="260">
        <v>1.8</v>
      </c>
      <c r="P29" s="260">
        <v>1.8</v>
      </c>
      <c r="Q29" s="260">
        <v>1.8</v>
      </c>
      <c r="R29" s="259">
        <f t="shared" si="0"/>
        <v>21.600000000000005</v>
      </c>
      <c r="S29" s="417">
        <f t="shared" si="2"/>
        <v>1.8000000000000005</v>
      </c>
    </row>
    <row r="30" spans="1:19" ht="18.75" customHeight="1">
      <c r="A30" s="258">
        <v>27</v>
      </c>
      <c r="B30" s="266" t="s">
        <v>120</v>
      </c>
      <c r="C30" s="259" t="s">
        <v>119</v>
      </c>
      <c r="D30" s="259">
        <v>1.2</v>
      </c>
      <c r="E30" s="259">
        <f t="shared" si="4"/>
        <v>14.399999999999999</v>
      </c>
      <c r="F30" s="260">
        <v>1</v>
      </c>
      <c r="G30" s="260">
        <v>1</v>
      </c>
      <c r="H30" s="260">
        <v>1</v>
      </c>
      <c r="I30" s="260">
        <v>1</v>
      </c>
      <c r="J30" s="260">
        <v>1</v>
      </c>
      <c r="K30" s="260">
        <v>1</v>
      </c>
      <c r="L30" s="260">
        <v>1</v>
      </c>
      <c r="M30" s="260">
        <v>1</v>
      </c>
      <c r="N30" s="260">
        <v>1</v>
      </c>
      <c r="O30" s="260">
        <v>1</v>
      </c>
      <c r="P30" s="260">
        <v>1</v>
      </c>
      <c r="Q30" s="260">
        <v>2</v>
      </c>
      <c r="R30" s="259">
        <f t="shared" si="0"/>
        <v>13</v>
      </c>
      <c r="S30" s="417">
        <f t="shared" si="2"/>
        <v>1.0833333333333333</v>
      </c>
    </row>
    <row r="31" spans="1:19" ht="18.75" customHeight="1">
      <c r="A31" s="258">
        <v>28</v>
      </c>
      <c r="B31" s="328" t="s">
        <v>14</v>
      </c>
      <c r="C31" s="252" t="s">
        <v>119</v>
      </c>
      <c r="D31" s="252">
        <v>60</v>
      </c>
      <c r="E31" s="252">
        <f t="shared" si="4"/>
        <v>720</v>
      </c>
      <c r="F31" s="254"/>
      <c r="G31" s="254"/>
      <c r="H31" s="254">
        <v>200</v>
      </c>
      <c r="I31" s="254"/>
      <c r="J31" s="254">
        <v>200</v>
      </c>
      <c r="K31" s="254"/>
      <c r="L31" s="254">
        <v>200</v>
      </c>
      <c r="M31" s="254"/>
      <c r="N31" s="254"/>
      <c r="O31" s="254">
        <v>200</v>
      </c>
      <c r="P31" s="254"/>
      <c r="Q31" s="254"/>
      <c r="R31" s="252">
        <f t="shared" si="0"/>
        <v>800</v>
      </c>
      <c r="S31" s="358">
        <f t="shared" si="2"/>
        <v>66.666666666666671</v>
      </c>
    </row>
    <row r="32" spans="1:19">
      <c r="A32" s="258">
        <v>29</v>
      </c>
      <c r="B32" s="328" t="s">
        <v>374</v>
      </c>
      <c r="C32" s="252" t="s">
        <v>119</v>
      </c>
      <c r="D32" s="252">
        <v>90</v>
      </c>
      <c r="E32" s="252">
        <f t="shared" si="4"/>
        <v>1080</v>
      </c>
      <c r="F32" s="357">
        <v>200</v>
      </c>
      <c r="G32" s="357"/>
      <c r="H32" s="357"/>
      <c r="I32" s="357">
        <v>200</v>
      </c>
      <c r="J32" s="357"/>
      <c r="K32" s="357">
        <v>200</v>
      </c>
      <c r="L32" s="357"/>
      <c r="M32" s="357">
        <v>200</v>
      </c>
      <c r="N32" s="357"/>
      <c r="O32" s="357"/>
      <c r="P32" s="357">
        <v>200</v>
      </c>
      <c r="Q32" s="357"/>
      <c r="R32" s="252">
        <f t="shared" si="0"/>
        <v>1000</v>
      </c>
      <c r="S32" s="358">
        <v>84</v>
      </c>
    </row>
  </sheetData>
  <mergeCells count="8">
    <mergeCell ref="E1:S1"/>
    <mergeCell ref="A2:A3"/>
    <mergeCell ref="B2:B3"/>
    <mergeCell ref="C2:C3"/>
    <mergeCell ref="D2:E2"/>
    <mergeCell ref="R2:R3"/>
    <mergeCell ref="S2:S3"/>
    <mergeCell ref="F2:Q2"/>
  </mergeCells>
  <pageMargins left="0.23622047244094491" right="3.937007874015748E-2" top="0.15748031496062992" bottom="0.15748031496062992" header="0.31496062992125984" footer="0.31496062992125984"/>
  <pageSetup paperSize="9" orientation="landscape" horizontalDpi="180" verticalDpi="180" r:id="rId1"/>
  <ignoredErrors>
    <ignoredError sqref="E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7"/>
  <sheetViews>
    <sheetView topLeftCell="A22" workbookViewId="0">
      <selection activeCell="B12" sqref="B12:B14"/>
    </sheetView>
  </sheetViews>
  <sheetFormatPr defaultColWidth="9.109375" defaultRowHeight="14.4"/>
  <cols>
    <col min="1" max="1" width="5.33203125" style="20" customWidth="1"/>
    <col min="2" max="2" width="21" style="20" customWidth="1"/>
    <col min="3" max="4" width="6.6640625" style="20" customWidth="1"/>
    <col min="5" max="5" width="17.6640625" style="20" customWidth="1"/>
    <col min="6" max="17" width="6.6640625" style="20" customWidth="1"/>
    <col min="18" max="16384" width="9.109375" style="20"/>
  </cols>
  <sheetData>
    <row r="1" spans="1:17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>
      <c r="A2" s="623" t="s">
        <v>378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</row>
    <row r="3" spans="1:17">
      <c r="A3" s="34"/>
      <c r="B3" s="34"/>
      <c r="C3" s="34"/>
      <c r="D3" s="34"/>
      <c r="E3" s="34"/>
      <c r="F3" s="34"/>
      <c r="G3" s="34"/>
      <c r="H3" s="71" t="s">
        <v>201</v>
      </c>
      <c r="I3" s="34"/>
      <c r="J3" s="34"/>
      <c r="K3" s="34"/>
      <c r="L3" s="34"/>
      <c r="M3" s="34"/>
      <c r="N3" s="34"/>
      <c r="O3" s="34"/>
      <c r="P3" s="34"/>
      <c r="Q3" s="34"/>
    </row>
    <row r="4" spans="1:17">
      <c r="A4" s="593" t="s">
        <v>20</v>
      </c>
      <c r="B4" s="61" t="s">
        <v>21</v>
      </c>
      <c r="C4" s="593" t="s">
        <v>110</v>
      </c>
      <c r="D4" s="593"/>
      <c r="E4" s="647" t="s">
        <v>22</v>
      </c>
      <c r="F4" s="595" t="s">
        <v>121</v>
      </c>
      <c r="G4" s="595"/>
      <c r="H4" s="595"/>
      <c r="I4" s="595"/>
      <c r="J4" s="595"/>
      <c r="K4" s="595"/>
      <c r="L4" s="595" t="s">
        <v>181</v>
      </c>
      <c r="M4" s="595"/>
      <c r="N4" s="595"/>
      <c r="O4" s="595"/>
      <c r="P4" s="595"/>
      <c r="Q4" s="595"/>
    </row>
    <row r="5" spans="1:17" ht="22.8">
      <c r="A5" s="593"/>
      <c r="B5" s="64" t="s">
        <v>129</v>
      </c>
      <c r="C5" s="63" t="s">
        <v>122</v>
      </c>
      <c r="D5" s="63" t="s">
        <v>199</v>
      </c>
      <c r="E5" s="647"/>
      <c r="F5" s="59" t="s">
        <v>23</v>
      </c>
      <c r="G5" s="59" t="s">
        <v>24</v>
      </c>
      <c r="H5" s="59" t="s">
        <v>25</v>
      </c>
      <c r="I5" s="59" t="s">
        <v>26</v>
      </c>
      <c r="J5" s="59" t="s">
        <v>27</v>
      </c>
      <c r="K5" s="59" t="s">
        <v>28</v>
      </c>
      <c r="L5" s="59" t="s">
        <v>23</v>
      </c>
      <c r="M5" s="59" t="s">
        <v>24</v>
      </c>
      <c r="N5" s="59" t="s">
        <v>25</v>
      </c>
      <c r="O5" s="59" t="s">
        <v>26</v>
      </c>
      <c r="P5" s="59" t="s">
        <v>27</v>
      </c>
      <c r="Q5" s="59" t="s">
        <v>28</v>
      </c>
    </row>
    <row r="6" spans="1:17">
      <c r="A6" s="111">
        <v>106</v>
      </c>
      <c r="B6" s="420" t="s">
        <v>279</v>
      </c>
      <c r="C6" s="89">
        <v>50</v>
      </c>
      <c r="D6" s="89">
        <v>50</v>
      </c>
      <c r="E6" s="322" t="s">
        <v>380</v>
      </c>
      <c r="F6" s="279">
        <v>53.5</v>
      </c>
      <c r="G6" s="279">
        <v>50</v>
      </c>
      <c r="H6" s="52">
        <v>0.4</v>
      </c>
      <c r="I6" s="52">
        <v>0.05</v>
      </c>
      <c r="J6" s="52">
        <v>1.25</v>
      </c>
      <c r="K6" s="52">
        <v>7</v>
      </c>
      <c r="L6" s="47">
        <v>53.5</v>
      </c>
      <c r="M6" s="279">
        <v>50</v>
      </c>
      <c r="N6" s="52">
        <v>0.4</v>
      </c>
      <c r="O6" s="52">
        <v>0.1</v>
      </c>
      <c r="P6" s="52">
        <v>1.3</v>
      </c>
      <c r="Q6" s="52">
        <v>7</v>
      </c>
    </row>
    <row r="7" spans="1:17">
      <c r="A7" s="542">
        <v>370</v>
      </c>
      <c r="B7" s="612" t="s">
        <v>278</v>
      </c>
      <c r="C7" s="88">
        <v>150</v>
      </c>
      <c r="D7" s="88">
        <v>200</v>
      </c>
      <c r="E7" s="334" t="s">
        <v>239</v>
      </c>
      <c r="F7" s="47">
        <v>66</v>
      </c>
      <c r="G7" s="47">
        <v>48.5</v>
      </c>
      <c r="H7" s="52">
        <v>11.3</v>
      </c>
      <c r="I7" s="52">
        <v>11.1</v>
      </c>
      <c r="J7" s="52">
        <v>29.5</v>
      </c>
      <c r="K7" s="52">
        <v>294.89999999999998</v>
      </c>
      <c r="L7" s="47">
        <v>88</v>
      </c>
      <c r="M7" s="47">
        <v>64.8</v>
      </c>
      <c r="N7" s="52">
        <v>15.1</v>
      </c>
      <c r="O7" s="52">
        <v>14.8</v>
      </c>
      <c r="P7" s="52">
        <v>39.6</v>
      </c>
      <c r="Q7" s="52">
        <v>393.2</v>
      </c>
    </row>
    <row r="8" spans="1:17">
      <c r="A8" s="542"/>
      <c r="B8" s="612"/>
      <c r="C8" s="55"/>
      <c r="D8" s="55"/>
      <c r="E8" s="321" t="s">
        <v>30</v>
      </c>
      <c r="F8" s="279">
        <v>6</v>
      </c>
      <c r="G8" s="279">
        <v>6</v>
      </c>
      <c r="H8" s="53"/>
      <c r="I8" s="53"/>
      <c r="J8" s="53"/>
      <c r="K8" s="53"/>
      <c r="L8" s="279">
        <v>8</v>
      </c>
      <c r="M8" s="279">
        <v>8</v>
      </c>
      <c r="N8" s="53"/>
      <c r="O8" s="53"/>
      <c r="P8" s="53"/>
      <c r="Q8" s="53"/>
    </row>
    <row r="9" spans="1:17">
      <c r="A9" s="542"/>
      <c r="B9" s="612"/>
      <c r="C9" s="55"/>
      <c r="D9" s="55"/>
      <c r="E9" s="321" t="s">
        <v>35</v>
      </c>
      <c r="F9" s="47">
        <v>7.2</v>
      </c>
      <c r="G9" s="279">
        <v>6</v>
      </c>
      <c r="H9" s="53"/>
      <c r="I9" s="53"/>
      <c r="J9" s="53"/>
      <c r="K9" s="53"/>
      <c r="L9" s="47">
        <v>9.6</v>
      </c>
      <c r="M9" s="279">
        <v>8</v>
      </c>
      <c r="N9" s="53"/>
      <c r="O9" s="53"/>
      <c r="P9" s="53"/>
      <c r="Q9" s="53"/>
    </row>
    <row r="10" spans="1:17">
      <c r="A10" s="542"/>
      <c r="B10" s="612"/>
      <c r="C10" s="55"/>
      <c r="D10" s="55"/>
      <c r="E10" s="321" t="s">
        <v>36</v>
      </c>
      <c r="F10" s="47">
        <v>18.600000000000001</v>
      </c>
      <c r="G10" s="279">
        <v>15</v>
      </c>
      <c r="H10" s="53"/>
      <c r="I10" s="53"/>
      <c r="J10" s="53"/>
      <c r="K10" s="53"/>
      <c r="L10" s="47">
        <v>24.8</v>
      </c>
      <c r="M10" s="279">
        <v>20</v>
      </c>
      <c r="N10" s="53"/>
      <c r="O10" s="53"/>
      <c r="P10" s="53"/>
      <c r="Q10" s="53"/>
    </row>
    <row r="11" spans="1:17">
      <c r="A11" s="542"/>
      <c r="B11" s="612"/>
      <c r="C11" s="55"/>
      <c r="D11" s="55"/>
      <c r="E11" s="321" t="s">
        <v>41</v>
      </c>
      <c r="F11" s="279">
        <v>41</v>
      </c>
      <c r="G11" s="279">
        <v>41</v>
      </c>
      <c r="H11" s="53"/>
      <c r="I11" s="53"/>
      <c r="J11" s="53"/>
      <c r="K11" s="53"/>
      <c r="L11" s="279">
        <v>54</v>
      </c>
      <c r="M11" s="279">
        <v>54</v>
      </c>
      <c r="N11" s="53"/>
      <c r="O11" s="53"/>
      <c r="P11" s="53"/>
      <c r="Q11" s="53"/>
    </row>
    <row r="12" spans="1:17" ht="15" customHeight="1">
      <c r="A12" s="592">
        <v>501</v>
      </c>
      <c r="B12" s="570" t="s">
        <v>186</v>
      </c>
      <c r="C12" s="178">
        <v>200</v>
      </c>
      <c r="D12" s="178">
        <v>200</v>
      </c>
      <c r="E12" s="179" t="s">
        <v>82</v>
      </c>
      <c r="F12" s="200">
        <v>5</v>
      </c>
      <c r="G12" s="80">
        <v>5</v>
      </c>
      <c r="H12" s="81">
        <v>3.2</v>
      </c>
      <c r="I12" s="81">
        <v>2.7</v>
      </c>
      <c r="J12" s="81">
        <v>15.9</v>
      </c>
      <c r="K12" s="81">
        <v>79</v>
      </c>
      <c r="L12" s="200">
        <v>5</v>
      </c>
      <c r="M12" s="200">
        <v>5</v>
      </c>
      <c r="N12" s="81">
        <v>3.2</v>
      </c>
      <c r="O12" s="81">
        <v>2.7</v>
      </c>
      <c r="P12" s="81">
        <v>15.9</v>
      </c>
      <c r="Q12" s="81">
        <v>79</v>
      </c>
    </row>
    <row r="13" spans="1:17">
      <c r="A13" s="592"/>
      <c r="B13" s="570"/>
      <c r="C13" s="182"/>
      <c r="D13" s="196"/>
      <c r="E13" s="179" t="s">
        <v>32</v>
      </c>
      <c r="F13" s="200">
        <v>10</v>
      </c>
      <c r="G13" s="200">
        <v>10</v>
      </c>
      <c r="H13" s="77"/>
      <c r="I13" s="77"/>
      <c r="J13" s="77"/>
      <c r="K13" s="77"/>
      <c r="L13" s="200">
        <v>10</v>
      </c>
      <c r="M13" s="200">
        <v>10</v>
      </c>
      <c r="N13" s="81"/>
      <c r="O13" s="81"/>
      <c r="P13" s="81"/>
      <c r="Q13" s="81"/>
    </row>
    <row r="14" spans="1:17">
      <c r="A14" s="592"/>
      <c r="B14" s="570"/>
      <c r="C14" s="182"/>
      <c r="D14" s="196"/>
      <c r="E14" s="179" t="s">
        <v>50</v>
      </c>
      <c r="F14" s="200">
        <v>100</v>
      </c>
      <c r="G14" s="200">
        <v>100</v>
      </c>
      <c r="H14" s="77"/>
      <c r="I14" s="77"/>
      <c r="J14" s="77"/>
      <c r="K14" s="77"/>
      <c r="L14" s="200">
        <v>100</v>
      </c>
      <c r="M14" s="200">
        <v>100</v>
      </c>
      <c r="N14" s="81"/>
      <c r="O14" s="81"/>
      <c r="P14" s="81"/>
      <c r="Q14" s="81"/>
    </row>
    <row r="15" spans="1:17">
      <c r="A15" s="514">
        <v>108</v>
      </c>
      <c r="B15" s="516" t="s">
        <v>144</v>
      </c>
      <c r="C15" s="88">
        <v>40</v>
      </c>
      <c r="D15" s="88">
        <v>50</v>
      </c>
      <c r="E15" s="321" t="s">
        <v>11</v>
      </c>
      <c r="F15" s="301">
        <v>40</v>
      </c>
      <c r="G15" s="271">
        <v>40</v>
      </c>
      <c r="H15" s="54">
        <v>3.04</v>
      </c>
      <c r="I15" s="54">
        <v>0.32</v>
      </c>
      <c r="J15" s="54">
        <v>19.68</v>
      </c>
      <c r="K15" s="54">
        <v>94</v>
      </c>
      <c r="L15" s="112">
        <v>50</v>
      </c>
      <c r="M15" s="112">
        <v>50</v>
      </c>
      <c r="N15" s="52">
        <v>3.8</v>
      </c>
      <c r="O15" s="52">
        <v>0.4</v>
      </c>
      <c r="P15" s="52">
        <v>24.6</v>
      </c>
      <c r="Q15" s="54">
        <v>117.5</v>
      </c>
    </row>
    <row r="16" spans="1:17">
      <c r="A16" s="117">
        <v>112</v>
      </c>
      <c r="B16" s="420" t="s">
        <v>127</v>
      </c>
      <c r="C16" s="89">
        <v>140</v>
      </c>
      <c r="D16" s="88">
        <v>140</v>
      </c>
      <c r="E16" s="321" t="s">
        <v>57</v>
      </c>
      <c r="F16" s="112">
        <v>140</v>
      </c>
      <c r="G16" s="112">
        <v>140</v>
      </c>
      <c r="H16" s="52">
        <v>0.5</v>
      </c>
      <c r="I16" s="52">
        <v>0.5</v>
      </c>
      <c r="J16" s="52">
        <v>13.7</v>
      </c>
      <c r="K16" s="52">
        <v>66.2</v>
      </c>
      <c r="L16" s="112">
        <v>140</v>
      </c>
      <c r="M16" s="112">
        <v>140</v>
      </c>
      <c r="N16" s="52">
        <v>0.5</v>
      </c>
      <c r="O16" s="52">
        <v>0.5</v>
      </c>
      <c r="P16" s="52">
        <v>13.7</v>
      </c>
      <c r="Q16" s="52">
        <v>66.2</v>
      </c>
    </row>
    <row r="17" spans="1:17">
      <c r="A17" s="646"/>
      <c r="B17" s="436" t="s">
        <v>154</v>
      </c>
      <c r="C17" s="196"/>
      <c r="D17" s="196"/>
      <c r="E17" s="455"/>
      <c r="F17" s="158"/>
      <c r="G17" s="158"/>
      <c r="H17" s="185">
        <f>SUM(H6:H16)</f>
        <v>18.440000000000001</v>
      </c>
      <c r="I17" s="185">
        <f t="shared" ref="I17:Q17" si="0">SUM(I6:I16)</f>
        <v>14.670000000000002</v>
      </c>
      <c r="J17" s="185">
        <f t="shared" si="0"/>
        <v>80.03</v>
      </c>
      <c r="K17" s="185">
        <f t="shared" si="0"/>
        <v>541.1</v>
      </c>
      <c r="L17" s="185"/>
      <c r="M17" s="185"/>
      <c r="N17" s="185">
        <f t="shared" si="0"/>
        <v>23</v>
      </c>
      <c r="O17" s="185">
        <f t="shared" si="0"/>
        <v>18.5</v>
      </c>
      <c r="P17" s="185">
        <f t="shared" si="0"/>
        <v>95.100000000000009</v>
      </c>
      <c r="Q17" s="185">
        <f t="shared" si="0"/>
        <v>662.90000000000009</v>
      </c>
    </row>
    <row r="18" spans="1:17">
      <c r="A18" s="646"/>
      <c r="B18" s="648" t="s">
        <v>128</v>
      </c>
      <c r="C18" s="649"/>
      <c r="D18" s="649"/>
      <c r="E18" s="650"/>
      <c r="F18" s="158"/>
      <c r="G18" s="158"/>
      <c r="H18" s="158"/>
      <c r="I18" s="158"/>
      <c r="J18" s="158"/>
      <c r="K18" s="158"/>
      <c r="L18" s="158"/>
      <c r="M18" s="176"/>
      <c r="N18" s="176"/>
      <c r="O18" s="176"/>
      <c r="P18" s="176"/>
      <c r="Q18" s="176"/>
    </row>
    <row r="19" spans="1:17">
      <c r="A19" s="663">
        <v>53</v>
      </c>
      <c r="B19" s="570" t="s">
        <v>207</v>
      </c>
      <c r="C19" s="178">
        <v>60</v>
      </c>
      <c r="D19" s="178">
        <v>100</v>
      </c>
      <c r="E19" s="457" t="s">
        <v>66</v>
      </c>
      <c r="F19" s="156">
        <v>55.8</v>
      </c>
      <c r="G19" s="156">
        <v>44.4</v>
      </c>
      <c r="H19" s="157">
        <v>0.7</v>
      </c>
      <c r="I19" s="157">
        <v>6.2</v>
      </c>
      <c r="J19" s="157">
        <v>3.9</v>
      </c>
      <c r="K19" s="157">
        <v>74.400000000000006</v>
      </c>
      <c r="L19" s="270">
        <v>93</v>
      </c>
      <c r="M19" s="270">
        <v>74</v>
      </c>
      <c r="N19" s="157">
        <v>1.2</v>
      </c>
      <c r="O19" s="157">
        <v>10.4</v>
      </c>
      <c r="P19" s="157">
        <v>6.5</v>
      </c>
      <c r="Q19" s="157">
        <v>124</v>
      </c>
    </row>
    <row r="20" spans="1:17">
      <c r="A20" s="664"/>
      <c r="B20" s="570"/>
      <c r="C20" s="196"/>
      <c r="D20" s="182"/>
      <c r="E20" s="457" t="s">
        <v>314</v>
      </c>
      <c r="F20" s="270">
        <v>15</v>
      </c>
      <c r="G20" s="270">
        <v>21</v>
      </c>
      <c r="H20" s="158"/>
      <c r="I20" s="158"/>
      <c r="J20" s="158"/>
      <c r="K20" s="158"/>
      <c r="L20" s="270">
        <v>25</v>
      </c>
      <c r="M20" s="270">
        <v>20</v>
      </c>
      <c r="N20" s="157"/>
      <c r="O20" s="157"/>
      <c r="P20" s="157"/>
      <c r="Q20" s="157"/>
    </row>
    <row r="21" spans="1:17" ht="15.75" customHeight="1">
      <c r="A21" s="665"/>
      <c r="B21" s="570"/>
      <c r="C21" s="196"/>
      <c r="D21" s="182"/>
      <c r="E21" s="457" t="s">
        <v>38</v>
      </c>
      <c r="F21" s="270">
        <v>6</v>
      </c>
      <c r="G21" s="270">
        <v>6</v>
      </c>
      <c r="H21" s="158"/>
      <c r="I21" s="158"/>
      <c r="J21" s="158"/>
      <c r="K21" s="158"/>
      <c r="L21" s="270">
        <v>10</v>
      </c>
      <c r="M21" s="270">
        <v>10</v>
      </c>
      <c r="N21" s="157"/>
      <c r="O21" s="157"/>
      <c r="P21" s="157"/>
      <c r="Q21" s="157"/>
    </row>
    <row r="22" spans="1:17" ht="23.25" customHeight="1">
      <c r="A22" s="654" t="s">
        <v>245</v>
      </c>
      <c r="B22" s="657" t="s">
        <v>213</v>
      </c>
      <c r="C22" s="182" t="s">
        <v>215</v>
      </c>
      <c r="D22" s="202" t="s">
        <v>331</v>
      </c>
      <c r="E22" s="440" t="s">
        <v>34</v>
      </c>
      <c r="F22" s="270">
        <v>80</v>
      </c>
      <c r="G22" s="270">
        <v>60</v>
      </c>
      <c r="H22" s="157">
        <v>1</v>
      </c>
      <c r="I22" s="157">
        <v>2</v>
      </c>
      <c r="J22" s="157">
        <v>7</v>
      </c>
      <c r="K22" s="157">
        <v>50.6</v>
      </c>
      <c r="L22" s="270">
        <v>100</v>
      </c>
      <c r="M22" s="270">
        <v>75</v>
      </c>
      <c r="N22" s="157">
        <v>1.2</v>
      </c>
      <c r="O22" s="157">
        <v>2.6</v>
      </c>
      <c r="P22" s="157">
        <v>8.8000000000000007</v>
      </c>
      <c r="Q22" s="157">
        <v>63.3</v>
      </c>
    </row>
    <row r="23" spans="1:17">
      <c r="A23" s="655"/>
      <c r="B23" s="658"/>
      <c r="C23" s="182"/>
      <c r="D23" s="202"/>
      <c r="E23" s="440" t="s">
        <v>36</v>
      </c>
      <c r="F23" s="270">
        <v>10</v>
      </c>
      <c r="G23" s="270">
        <v>8</v>
      </c>
      <c r="H23" s="158"/>
      <c r="I23" s="158"/>
      <c r="J23" s="158"/>
      <c r="K23" s="158"/>
      <c r="L23" s="270">
        <v>12.5</v>
      </c>
      <c r="M23" s="270">
        <v>10</v>
      </c>
      <c r="N23" s="157"/>
      <c r="O23" s="157"/>
      <c r="P23" s="157"/>
      <c r="Q23" s="157"/>
    </row>
    <row r="24" spans="1:17">
      <c r="A24" s="655"/>
      <c r="B24" s="658"/>
      <c r="C24" s="182"/>
      <c r="D24" s="202"/>
      <c r="E24" s="440" t="s">
        <v>35</v>
      </c>
      <c r="F24" s="156">
        <v>9.6</v>
      </c>
      <c r="G24" s="156">
        <v>8</v>
      </c>
      <c r="H24" s="158"/>
      <c r="I24" s="158"/>
      <c r="J24" s="158"/>
      <c r="K24" s="158"/>
      <c r="L24" s="270">
        <v>12</v>
      </c>
      <c r="M24" s="270">
        <v>10</v>
      </c>
      <c r="N24" s="157"/>
      <c r="O24" s="157"/>
      <c r="P24" s="157"/>
      <c r="Q24" s="157"/>
    </row>
    <row r="25" spans="1:17" ht="15.75" customHeight="1">
      <c r="A25" s="655"/>
      <c r="B25" s="658"/>
      <c r="C25" s="182"/>
      <c r="D25" s="202"/>
      <c r="E25" s="440" t="s">
        <v>308</v>
      </c>
      <c r="F25" s="270">
        <v>2</v>
      </c>
      <c r="G25" s="270">
        <v>2</v>
      </c>
      <c r="H25" s="158"/>
      <c r="I25" s="158"/>
      <c r="J25" s="158"/>
      <c r="K25" s="158"/>
      <c r="L25" s="156">
        <v>2.5</v>
      </c>
      <c r="M25" s="156">
        <v>2.5</v>
      </c>
      <c r="N25" s="157"/>
      <c r="O25" s="157"/>
      <c r="P25" s="157"/>
      <c r="Q25" s="157"/>
    </row>
    <row r="26" spans="1:17" ht="15.75" customHeight="1">
      <c r="A26" s="655"/>
      <c r="B26" s="658"/>
      <c r="C26" s="182"/>
      <c r="D26" s="202"/>
      <c r="E26" s="440" t="s">
        <v>120</v>
      </c>
      <c r="F26" s="270">
        <v>1</v>
      </c>
      <c r="G26" s="270">
        <v>1</v>
      </c>
      <c r="H26" s="158"/>
      <c r="I26" s="158"/>
      <c r="J26" s="158"/>
      <c r="K26" s="158"/>
      <c r="L26" s="156">
        <v>1</v>
      </c>
      <c r="M26" s="156">
        <v>1</v>
      </c>
      <c r="N26" s="157"/>
      <c r="O26" s="157"/>
      <c r="P26" s="157"/>
      <c r="Q26" s="157"/>
    </row>
    <row r="27" spans="1:17">
      <c r="A27" s="655"/>
      <c r="B27" s="658"/>
      <c r="C27" s="182"/>
      <c r="D27" s="202"/>
      <c r="E27" s="192" t="s">
        <v>180</v>
      </c>
      <c r="F27" s="271">
        <v>24</v>
      </c>
      <c r="G27" s="271">
        <v>15</v>
      </c>
      <c r="H27" s="405"/>
      <c r="I27" s="405"/>
      <c r="J27" s="405"/>
      <c r="K27" s="98"/>
      <c r="L27" s="305">
        <v>40</v>
      </c>
      <c r="M27" s="305">
        <v>25</v>
      </c>
      <c r="N27" s="98"/>
      <c r="O27" s="98"/>
      <c r="P27" s="98"/>
      <c r="Q27" s="98"/>
    </row>
    <row r="28" spans="1:17">
      <c r="A28" s="655"/>
      <c r="B28" s="658"/>
      <c r="C28" s="182"/>
      <c r="D28" s="202"/>
      <c r="E28" s="467" t="s">
        <v>214</v>
      </c>
      <c r="F28" s="224"/>
      <c r="G28" s="225">
        <v>20</v>
      </c>
      <c r="H28" s="54">
        <v>1.2</v>
      </c>
      <c r="I28" s="54">
        <v>1.1000000000000001</v>
      </c>
      <c r="J28" s="54">
        <v>4.7</v>
      </c>
      <c r="K28" s="54">
        <v>33.799999999999997</v>
      </c>
      <c r="L28" s="226"/>
      <c r="M28" s="226">
        <v>30</v>
      </c>
      <c r="N28" s="54">
        <v>1.2</v>
      </c>
      <c r="O28" s="54">
        <v>1.1000000000000001</v>
      </c>
      <c r="P28" s="54">
        <v>4.7</v>
      </c>
      <c r="Q28" s="54">
        <v>33.799999999999997</v>
      </c>
    </row>
    <row r="29" spans="1:17">
      <c r="A29" s="655"/>
      <c r="B29" s="658"/>
      <c r="C29" s="182"/>
      <c r="D29" s="202"/>
      <c r="E29" s="192" t="s">
        <v>216</v>
      </c>
      <c r="F29" s="271">
        <v>15</v>
      </c>
      <c r="G29" s="271">
        <v>15</v>
      </c>
      <c r="H29" s="86"/>
      <c r="I29" s="86"/>
      <c r="J29" s="86"/>
      <c r="K29" s="86"/>
      <c r="L29" s="270">
        <v>23</v>
      </c>
      <c r="M29" s="270">
        <v>23</v>
      </c>
      <c r="N29" s="86"/>
      <c r="O29" s="86"/>
      <c r="P29" s="86"/>
      <c r="Q29" s="86"/>
    </row>
    <row r="30" spans="1:17">
      <c r="A30" s="655"/>
      <c r="B30" s="658"/>
      <c r="C30" s="182"/>
      <c r="D30" s="202"/>
      <c r="E30" s="192" t="s">
        <v>56</v>
      </c>
      <c r="F30" s="49">
        <v>6.2</v>
      </c>
      <c r="G30" s="49">
        <v>6.2</v>
      </c>
      <c r="H30" s="86"/>
      <c r="I30" s="86"/>
      <c r="J30" s="86"/>
      <c r="K30" s="86"/>
      <c r="L30" s="156">
        <v>9.3000000000000007</v>
      </c>
      <c r="M30" s="156">
        <v>9.3000000000000007</v>
      </c>
      <c r="N30" s="86"/>
      <c r="O30" s="86"/>
      <c r="P30" s="86"/>
      <c r="Q30" s="86"/>
    </row>
    <row r="31" spans="1:17">
      <c r="A31" s="655"/>
      <c r="B31" s="658"/>
      <c r="C31" s="182"/>
      <c r="D31" s="202"/>
      <c r="E31" s="192" t="s">
        <v>30</v>
      </c>
      <c r="F31" s="49">
        <v>0.6</v>
      </c>
      <c r="G31" s="49">
        <v>0.6</v>
      </c>
      <c r="H31" s="86"/>
      <c r="I31" s="86"/>
      <c r="J31" s="86"/>
      <c r="K31" s="86"/>
      <c r="L31" s="49">
        <v>0.9</v>
      </c>
      <c r="M31" s="49">
        <v>0.9</v>
      </c>
      <c r="N31" s="86"/>
      <c r="O31" s="86"/>
      <c r="P31" s="86"/>
      <c r="Q31" s="86"/>
    </row>
    <row r="32" spans="1:17">
      <c r="A32" s="656"/>
      <c r="B32" s="659"/>
      <c r="C32" s="182"/>
      <c r="D32" s="202"/>
      <c r="E32" s="192" t="s">
        <v>217</v>
      </c>
      <c r="F32" s="49">
        <v>2.1</v>
      </c>
      <c r="G32" s="49">
        <v>1.8</v>
      </c>
      <c r="H32" s="86"/>
      <c r="I32" s="86"/>
      <c r="J32" s="86"/>
      <c r="K32" s="86"/>
      <c r="L32" s="49">
        <v>3.2</v>
      </c>
      <c r="M32" s="49">
        <v>2.7</v>
      </c>
      <c r="N32" s="86"/>
      <c r="O32" s="86"/>
      <c r="P32" s="86"/>
      <c r="Q32" s="86"/>
    </row>
    <row r="33" spans="1:17" ht="15" customHeight="1">
      <c r="A33" s="666" t="s">
        <v>210</v>
      </c>
      <c r="B33" s="651" t="s">
        <v>211</v>
      </c>
      <c r="C33" s="468">
        <v>240</v>
      </c>
      <c r="D33" s="468">
        <v>300</v>
      </c>
      <c r="E33" s="469" t="s">
        <v>62</v>
      </c>
      <c r="F33" s="280">
        <v>94</v>
      </c>
      <c r="G33" s="280">
        <v>85</v>
      </c>
      <c r="H33" s="228">
        <v>16</v>
      </c>
      <c r="I33" s="228">
        <v>8.9</v>
      </c>
      <c r="J33" s="228">
        <v>24</v>
      </c>
      <c r="K33" s="228">
        <v>235</v>
      </c>
      <c r="L33" s="280">
        <v>117</v>
      </c>
      <c r="M33" s="280">
        <v>106</v>
      </c>
      <c r="N33" s="228">
        <v>20</v>
      </c>
      <c r="O33" s="228">
        <v>11.1</v>
      </c>
      <c r="P33" s="228">
        <v>30</v>
      </c>
      <c r="Q33" s="228">
        <v>293.7</v>
      </c>
    </row>
    <row r="34" spans="1:17">
      <c r="A34" s="667"/>
      <c r="B34" s="652"/>
      <c r="C34" s="470"/>
      <c r="D34" s="470"/>
      <c r="E34" s="469" t="s">
        <v>34</v>
      </c>
      <c r="F34" s="280">
        <v>161</v>
      </c>
      <c r="G34" s="280">
        <v>117</v>
      </c>
      <c r="H34" s="229"/>
      <c r="I34" s="229"/>
      <c r="J34" s="229"/>
      <c r="K34" s="229"/>
      <c r="L34" s="280">
        <v>201</v>
      </c>
      <c r="M34" s="280">
        <v>146</v>
      </c>
      <c r="N34" s="228"/>
      <c r="O34" s="228"/>
      <c r="P34" s="228"/>
      <c r="Q34" s="228"/>
    </row>
    <row r="35" spans="1:17">
      <c r="A35" s="667"/>
      <c r="B35" s="652"/>
      <c r="C35" s="470"/>
      <c r="D35" s="470"/>
      <c r="E35" s="469" t="s">
        <v>30</v>
      </c>
      <c r="F35" s="227">
        <v>6.5</v>
      </c>
      <c r="G35" s="227">
        <v>6.5</v>
      </c>
      <c r="H35" s="229"/>
      <c r="I35" s="229"/>
      <c r="J35" s="229"/>
      <c r="K35" s="229"/>
      <c r="L35" s="280">
        <v>7</v>
      </c>
      <c r="M35" s="280">
        <v>7</v>
      </c>
      <c r="N35" s="228"/>
      <c r="O35" s="228"/>
      <c r="P35" s="228"/>
      <c r="Q35" s="228"/>
    </row>
    <row r="36" spans="1:17">
      <c r="A36" s="667"/>
      <c r="B36" s="652"/>
      <c r="C36" s="470"/>
      <c r="D36" s="470"/>
      <c r="E36" s="469" t="s">
        <v>83</v>
      </c>
      <c r="F36" s="280">
        <v>3</v>
      </c>
      <c r="G36" s="280">
        <v>3</v>
      </c>
      <c r="H36" s="229"/>
      <c r="I36" s="229"/>
      <c r="J36" s="229"/>
      <c r="K36" s="229"/>
      <c r="L36" s="227">
        <v>3.7</v>
      </c>
      <c r="M36" s="227">
        <v>3.7</v>
      </c>
      <c r="N36" s="228"/>
      <c r="O36" s="228"/>
      <c r="P36" s="228"/>
      <c r="Q36" s="228"/>
    </row>
    <row r="37" spans="1:17">
      <c r="A37" s="667"/>
      <c r="B37" s="652"/>
      <c r="C37" s="470"/>
      <c r="D37" s="470"/>
      <c r="E37" s="471" t="s">
        <v>209</v>
      </c>
      <c r="F37" s="230"/>
      <c r="G37" s="231">
        <v>80</v>
      </c>
      <c r="H37" s="228">
        <v>0.9</v>
      </c>
      <c r="I37" s="228">
        <v>3.2</v>
      </c>
      <c r="J37" s="228">
        <v>4</v>
      </c>
      <c r="K37" s="228">
        <v>48.5</v>
      </c>
      <c r="L37" s="232"/>
      <c r="M37" s="231">
        <v>100</v>
      </c>
      <c r="N37" s="228">
        <v>1.1000000000000001</v>
      </c>
      <c r="O37" s="228">
        <v>4</v>
      </c>
      <c r="P37" s="228">
        <v>5</v>
      </c>
      <c r="Q37" s="228">
        <v>60.6</v>
      </c>
    </row>
    <row r="38" spans="1:17">
      <c r="A38" s="667"/>
      <c r="B38" s="652"/>
      <c r="C38" s="470"/>
      <c r="D38" s="468"/>
      <c r="E38" s="469" t="s">
        <v>56</v>
      </c>
      <c r="F38" s="280">
        <v>4</v>
      </c>
      <c r="G38" s="280">
        <v>4</v>
      </c>
      <c r="H38" s="229"/>
      <c r="I38" s="229"/>
      <c r="J38" s="229"/>
      <c r="K38" s="229"/>
      <c r="L38" s="280">
        <v>5</v>
      </c>
      <c r="M38" s="280">
        <v>5</v>
      </c>
      <c r="N38" s="228"/>
      <c r="O38" s="228"/>
      <c r="P38" s="228"/>
      <c r="Q38" s="228"/>
    </row>
    <row r="39" spans="1:17">
      <c r="A39" s="667"/>
      <c r="B39" s="652"/>
      <c r="C39" s="470"/>
      <c r="D39" s="472"/>
      <c r="E39" s="469" t="s">
        <v>30</v>
      </c>
      <c r="F39" s="280">
        <v>4</v>
      </c>
      <c r="G39" s="280">
        <v>4</v>
      </c>
      <c r="H39" s="229"/>
      <c r="I39" s="229"/>
      <c r="J39" s="229"/>
      <c r="K39" s="229"/>
      <c r="L39" s="280">
        <v>5</v>
      </c>
      <c r="M39" s="280">
        <v>5</v>
      </c>
      <c r="N39" s="228"/>
      <c r="O39" s="228"/>
      <c r="P39" s="228"/>
      <c r="Q39" s="228"/>
    </row>
    <row r="40" spans="1:17">
      <c r="A40" s="668"/>
      <c r="B40" s="653"/>
      <c r="C40" s="470"/>
      <c r="D40" s="472"/>
      <c r="E40" s="469" t="s">
        <v>212</v>
      </c>
      <c r="F40" s="280"/>
      <c r="G40" s="280">
        <v>88</v>
      </c>
      <c r="H40" s="229"/>
      <c r="I40" s="229"/>
      <c r="J40" s="229"/>
      <c r="K40" s="229"/>
      <c r="L40" s="280"/>
      <c r="M40" s="280">
        <v>110</v>
      </c>
      <c r="N40" s="228"/>
      <c r="O40" s="228"/>
      <c r="P40" s="228"/>
      <c r="Q40" s="228"/>
    </row>
    <row r="41" spans="1:17" ht="15" customHeight="1">
      <c r="A41" s="363">
        <v>518</v>
      </c>
      <c r="B41" s="456" t="s">
        <v>141</v>
      </c>
      <c r="C41" s="202">
        <v>200</v>
      </c>
      <c r="D41" s="202">
        <v>200</v>
      </c>
      <c r="E41" s="457" t="s">
        <v>65</v>
      </c>
      <c r="F41" s="270">
        <v>200</v>
      </c>
      <c r="G41" s="270">
        <v>200</v>
      </c>
      <c r="H41" s="157">
        <v>1</v>
      </c>
      <c r="I41" s="157">
        <v>0</v>
      </c>
      <c r="J41" s="157">
        <v>0.2</v>
      </c>
      <c r="K41" s="157">
        <v>92</v>
      </c>
      <c r="L41" s="270">
        <v>200</v>
      </c>
      <c r="M41" s="270">
        <v>200</v>
      </c>
      <c r="N41" s="157">
        <v>1</v>
      </c>
      <c r="O41" s="157">
        <v>0</v>
      </c>
      <c r="P41" s="157">
        <v>0.2</v>
      </c>
      <c r="Q41" s="157">
        <v>92</v>
      </c>
    </row>
    <row r="42" spans="1:17">
      <c r="A42" s="118">
        <v>108</v>
      </c>
      <c r="B42" s="428" t="s">
        <v>144</v>
      </c>
      <c r="C42" s="56">
        <v>50</v>
      </c>
      <c r="D42" s="56">
        <v>60</v>
      </c>
      <c r="E42" s="297" t="s">
        <v>11</v>
      </c>
      <c r="F42" s="271">
        <v>50</v>
      </c>
      <c r="G42" s="271">
        <v>50</v>
      </c>
      <c r="H42" s="54">
        <v>3.8</v>
      </c>
      <c r="I42" s="54">
        <v>0.4</v>
      </c>
      <c r="J42" s="54">
        <v>24.6</v>
      </c>
      <c r="K42" s="54">
        <v>117</v>
      </c>
      <c r="L42" s="271">
        <v>60</v>
      </c>
      <c r="M42" s="271">
        <v>60</v>
      </c>
      <c r="N42" s="86">
        <v>4.5999999999999996</v>
      </c>
      <c r="O42" s="86">
        <v>0.5</v>
      </c>
      <c r="P42" s="86">
        <v>29.5</v>
      </c>
      <c r="Q42" s="54">
        <v>140</v>
      </c>
    </row>
    <row r="43" spans="1:17">
      <c r="A43" s="118">
        <v>109</v>
      </c>
      <c r="B43" s="428" t="s">
        <v>151</v>
      </c>
      <c r="C43" s="56">
        <v>50</v>
      </c>
      <c r="D43" s="56">
        <v>75</v>
      </c>
      <c r="E43" s="297" t="s">
        <v>15</v>
      </c>
      <c r="F43" s="271">
        <v>50</v>
      </c>
      <c r="G43" s="271">
        <v>50</v>
      </c>
      <c r="H43" s="54">
        <v>3.3</v>
      </c>
      <c r="I43" s="54">
        <v>0.6</v>
      </c>
      <c r="J43" s="54">
        <v>16.7</v>
      </c>
      <c r="K43" s="54">
        <v>87</v>
      </c>
      <c r="L43" s="271">
        <v>75</v>
      </c>
      <c r="M43" s="271">
        <v>75</v>
      </c>
      <c r="N43" s="86">
        <v>4.9000000000000004</v>
      </c>
      <c r="O43" s="86">
        <v>0.85</v>
      </c>
      <c r="P43" s="86">
        <v>25</v>
      </c>
      <c r="Q43" s="54">
        <v>129</v>
      </c>
    </row>
    <row r="44" spans="1:17">
      <c r="A44" s="646"/>
      <c r="B44" s="473" t="s">
        <v>174</v>
      </c>
      <c r="C44" s="206"/>
      <c r="D44" s="206"/>
      <c r="E44" s="457"/>
      <c r="F44" s="158"/>
      <c r="G44" s="158"/>
      <c r="H44" s="185">
        <f>SUM(H19:H43)</f>
        <v>27.9</v>
      </c>
      <c r="I44" s="185">
        <f>SUM(I19:I43)</f>
        <v>22.4</v>
      </c>
      <c r="J44" s="185">
        <f>SUM(J19:J43)</f>
        <v>85.100000000000009</v>
      </c>
      <c r="K44" s="185">
        <f>SUM(K19:K43)</f>
        <v>738.3</v>
      </c>
      <c r="L44" s="158"/>
      <c r="M44" s="158"/>
      <c r="N44" s="185">
        <f>N43+N42+N41+N37+N33+N28+N27+N19</f>
        <v>34.000000000000007</v>
      </c>
      <c r="O44" s="185">
        <f t="shared" ref="O44:Q44" si="1">O43+O42+O41+O37+O33+O28+O27+O19</f>
        <v>27.950000000000003</v>
      </c>
      <c r="P44" s="185">
        <f t="shared" si="1"/>
        <v>100.9</v>
      </c>
      <c r="Q44" s="185">
        <f t="shared" si="1"/>
        <v>873.09999999999991</v>
      </c>
    </row>
    <row r="45" spans="1:17">
      <c r="A45" s="646"/>
      <c r="B45" s="473" t="s">
        <v>155</v>
      </c>
      <c r="C45" s="206"/>
      <c r="D45" s="206"/>
      <c r="E45" s="455"/>
      <c r="F45" s="158"/>
      <c r="G45" s="158"/>
      <c r="H45" s="185">
        <f>H44+H17</f>
        <v>46.34</v>
      </c>
      <c r="I45" s="185">
        <f>I44+I17</f>
        <v>37.07</v>
      </c>
      <c r="J45" s="185">
        <f>J44+J17</f>
        <v>165.13</v>
      </c>
      <c r="K45" s="185">
        <f>K44+K17</f>
        <v>1279.4000000000001</v>
      </c>
      <c r="L45" s="158"/>
      <c r="M45" s="158"/>
      <c r="N45" s="185">
        <f>N44+N17</f>
        <v>57.000000000000007</v>
      </c>
      <c r="O45" s="185">
        <f>O44+O17</f>
        <v>46.45</v>
      </c>
      <c r="P45" s="185">
        <f>P44+P17</f>
        <v>196</v>
      </c>
      <c r="Q45" s="185">
        <f>Q44+Q17</f>
        <v>1536</v>
      </c>
    </row>
    <row r="46" spans="1:17">
      <c r="A46" s="176"/>
      <c r="B46" s="643" t="s">
        <v>134</v>
      </c>
      <c r="C46" s="644"/>
      <c r="D46" s="644"/>
      <c r="E46" s="645"/>
      <c r="F46" s="158"/>
      <c r="G46" s="158"/>
      <c r="H46" s="158"/>
      <c r="I46" s="158"/>
      <c r="J46" s="158"/>
      <c r="K46" s="158"/>
      <c r="L46" s="158"/>
      <c r="M46" s="176"/>
      <c r="N46" s="176"/>
      <c r="O46" s="176"/>
      <c r="P46" s="176"/>
      <c r="Q46" s="176"/>
    </row>
    <row r="47" spans="1:17" ht="15" customHeight="1">
      <c r="A47" s="542">
        <v>7</v>
      </c>
      <c r="B47" s="558" t="s">
        <v>163</v>
      </c>
      <c r="C47" s="56">
        <v>100</v>
      </c>
      <c r="D47" s="56"/>
      <c r="E47" s="337" t="s">
        <v>73</v>
      </c>
      <c r="F47" s="271">
        <v>110</v>
      </c>
      <c r="G47" s="271">
        <v>88</v>
      </c>
      <c r="H47" s="374">
        <v>1.1000000000000001</v>
      </c>
      <c r="I47" s="374">
        <v>10.1</v>
      </c>
      <c r="J47" s="374">
        <v>9.1</v>
      </c>
      <c r="K47" s="374">
        <v>132</v>
      </c>
      <c r="L47" s="176"/>
      <c r="M47" s="176"/>
      <c r="N47" s="176"/>
      <c r="O47" s="176"/>
      <c r="P47" s="176"/>
      <c r="Q47" s="176"/>
    </row>
    <row r="48" spans="1:17" ht="15" customHeight="1">
      <c r="A48" s="542"/>
      <c r="B48" s="558"/>
      <c r="C48" s="56"/>
      <c r="D48" s="56"/>
      <c r="E48" s="337" t="s">
        <v>38</v>
      </c>
      <c r="F48" s="271">
        <v>10</v>
      </c>
      <c r="G48" s="271">
        <v>10</v>
      </c>
      <c r="H48" s="158"/>
      <c r="I48" s="158"/>
      <c r="J48" s="158"/>
      <c r="K48" s="158"/>
      <c r="L48" s="176"/>
      <c r="M48" s="176"/>
      <c r="N48" s="176"/>
      <c r="O48" s="176"/>
      <c r="P48" s="176"/>
      <c r="Q48" s="176"/>
    </row>
    <row r="49" spans="1:17" ht="15" customHeight="1">
      <c r="A49" s="542"/>
      <c r="B49" s="558"/>
      <c r="C49" s="72"/>
      <c r="D49" s="72"/>
      <c r="E49" s="337" t="s">
        <v>32</v>
      </c>
      <c r="F49" s="271">
        <v>3</v>
      </c>
      <c r="G49" s="271">
        <v>3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1:17" ht="15" customHeight="1">
      <c r="A50" s="592">
        <v>4</v>
      </c>
      <c r="B50" s="660" t="s">
        <v>384</v>
      </c>
      <c r="C50" s="460">
        <v>100</v>
      </c>
      <c r="D50" s="460"/>
      <c r="E50" s="474" t="s">
        <v>43</v>
      </c>
      <c r="F50" s="156">
        <v>106</v>
      </c>
      <c r="G50" s="270">
        <v>84</v>
      </c>
      <c r="H50" s="374">
        <v>1.6</v>
      </c>
      <c r="I50" s="374">
        <v>10.1</v>
      </c>
      <c r="J50" s="374">
        <v>9.6</v>
      </c>
      <c r="K50" s="374">
        <v>136</v>
      </c>
      <c r="L50" s="176"/>
      <c r="M50" s="176"/>
      <c r="N50" s="176"/>
      <c r="O50" s="176"/>
      <c r="P50" s="176"/>
      <c r="Q50" s="176"/>
    </row>
    <row r="51" spans="1:17" ht="15" customHeight="1">
      <c r="A51" s="592"/>
      <c r="B51" s="661"/>
      <c r="C51" s="460"/>
      <c r="D51" s="460"/>
      <c r="E51" s="173" t="s">
        <v>36</v>
      </c>
      <c r="F51" s="156">
        <v>13</v>
      </c>
      <c r="G51" s="270">
        <v>10</v>
      </c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ht="15" customHeight="1">
      <c r="A52" s="592"/>
      <c r="B52" s="661"/>
      <c r="C52" s="460"/>
      <c r="D52" s="460"/>
      <c r="E52" s="173" t="s">
        <v>32</v>
      </c>
      <c r="F52" s="270">
        <v>5</v>
      </c>
      <c r="G52" s="270">
        <v>5</v>
      </c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1:17" ht="15" customHeight="1">
      <c r="A53" s="592"/>
      <c r="B53" s="661"/>
      <c r="C53" s="460"/>
      <c r="D53" s="460"/>
      <c r="E53" s="173" t="s">
        <v>277</v>
      </c>
      <c r="F53" s="270">
        <v>0.1</v>
      </c>
      <c r="G53" s="270">
        <v>0.1</v>
      </c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7" ht="15" customHeight="1">
      <c r="A54" s="592"/>
      <c r="B54" s="662"/>
      <c r="C54" s="460"/>
      <c r="D54" s="460"/>
      <c r="E54" s="173" t="s">
        <v>38</v>
      </c>
      <c r="F54" s="270">
        <v>10</v>
      </c>
      <c r="G54" s="270">
        <v>10</v>
      </c>
      <c r="H54" s="176"/>
      <c r="I54" s="176"/>
      <c r="J54" s="176"/>
      <c r="K54" s="176"/>
      <c r="L54" s="176"/>
      <c r="M54" s="176"/>
      <c r="N54" s="176"/>
      <c r="O54" s="176"/>
      <c r="P54" s="176"/>
      <c r="Q54" s="176"/>
    </row>
    <row r="55" spans="1:17" ht="15" customHeight="1">
      <c r="A55" s="177">
        <v>395</v>
      </c>
      <c r="B55" s="460" t="s">
        <v>198</v>
      </c>
      <c r="C55" s="460">
        <v>60</v>
      </c>
      <c r="D55" s="460"/>
      <c r="E55" s="173" t="s">
        <v>84</v>
      </c>
      <c r="F55" s="156">
        <v>61.8</v>
      </c>
      <c r="G55" s="270">
        <v>60</v>
      </c>
      <c r="H55" s="176"/>
      <c r="I55" s="176"/>
      <c r="J55" s="176"/>
      <c r="K55" s="176"/>
      <c r="L55" s="176"/>
      <c r="M55" s="176"/>
      <c r="N55" s="176"/>
      <c r="O55" s="176"/>
      <c r="P55" s="176"/>
      <c r="Q55" s="176"/>
    </row>
    <row r="56" spans="1:17" ht="15" customHeight="1">
      <c r="A56" s="592">
        <v>381</v>
      </c>
      <c r="B56" s="569" t="s">
        <v>137</v>
      </c>
      <c r="C56" s="460">
        <v>100</v>
      </c>
      <c r="D56" s="460"/>
      <c r="E56" s="173" t="s">
        <v>40</v>
      </c>
      <c r="F56" s="270">
        <v>86</v>
      </c>
      <c r="G56" s="270">
        <v>86</v>
      </c>
      <c r="H56" s="151">
        <v>17.8</v>
      </c>
      <c r="I56" s="151">
        <v>17.5</v>
      </c>
      <c r="J56" s="151">
        <v>14.3</v>
      </c>
      <c r="K56" s="152">
        <v>286</v>
      </c>
      <c r="L56" s="176"/>
      <c r="M56" s="176"/>
      <c r="N56" s="176"/>
      <c r="O56" s="176"/>
      <c r="P56" s="176"/>
      <c r="Q56" s="176"/>
    </row>
    <row r="57" spans="1:17" ht="15" customHeight="1">
      <c r="A57" s="592"/>
      <c r="B57" s="569"/>
      <c r="C57" s="460"/>
      <c r="D57" s="460"/>
      <c r="E57" s="173" t="s">
        <v>11</v>
      </c>
      <c r="F57" s="270">
        <v>19</v>
      </c>
      <c r="G57" s="270">
        <v>19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1:17" ht="15" customHeight="1">
      <c r="A58" s="592"/>
      <c r="B58" s="569"/>
      <c r="C58" s="460"/>
      <c r="D58" s="460"/>
      <c r="E58" s="173" t="s">
        <v>46</v>
      </c>
      <c r="F58" s="270">
        <v>11</v>
      </c>
      <c r="G58" s="270">
        <v>11</v>
      </c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1:17" ht="15" customHeight="1">
      <c r="A59" s="592"/>
      <c r="B59" s="569"/>
      <c r="C59" s="460"/>
      <c r="D59" s="460"/>
      <c r="E59" s="173" t="s">
        <v>30</v>
      </c>
      <c r="F59" s="270">
        <v>7</v>
      </c>
      <c r="G59" s="270">
        <v>7</v>
      </c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1:17" ht="15" customHeight="1">
      <c r="A60" s="592">
        <v>415</v>
      </c>
      <c r="B60" s="569" t="s">
        <v>202</v>
      </c>
      <c r="C60" s="460">
        <v>180</v>
      </c>
      <c r="D60" s="460"/>
      <c r="E60" s="173" t="s">
        <v>41</v>
      </c>
      <c r="F60" s="283">
        <v>62.1</v>
      </c>
      <c r="G60" s="283">
        <v>62.1</v>
      </c>
      <c r="H60" s="159">
        <v>4.2</v>
      </c>
      <c r="I60" s="159">
        <v>7.2</v>
      </c>
      <c r="J60" s="159">
        <v>38.9</v>
      </c>
      <c r="K60" s="159">
        <v>237.6</v>
      </c>
      <c r="L60" s="176"/>
      <c r="M60" s="176"/>
      <c r="N60" s="176"/>
      <c r="O60" s="176"/>
      <c r="P60" s="176"/>
      <c r="Q60" s="176"/>
    </row>
    <row r="61" spans="1:17" ht="15" customHeight="1">
      <c r="A61" s="592"/>
      <c r="B61" s="569"/>
      <c r="C61" s="460"/>
      <c r="D61" s="460"/>
      <c r="E61" s="173" t="s">
        <v>30</v>
      </c>
      <c r="F61" s="233">
        <v>8.1</v>
      </c>
      <c r="G61" s="233">
        <v>8.1</v>
      </c>
      <c r="H61" s="177"/>
      <c r="I61" s="177"/>
      <c r="J61" s="177"/>
      <c r="K61" s="177"/>
      <c r="L61" s="176"/>
      <c r="M61" s="176"/>
      <c r="N61" s="176"/>
      <c r="O61" s="176"/>
      <c r="P61" s="176"/>
      <c r="Q61" s="176"/>
    </row>
    <row r="62" spans="1:17" ht="15" customHeight="1">
      <c r="A62" s="592">
        <v>195</v>
      </c>
      <c r="B62" s="569" t="s">
        <v>203</v>
      </c>
      <c r="C62" s="460">
        <v>200</v>
      </c>
      <c r="D62" s="460"/>
      <c r="E62" s="173" t="s">
        <v>34</v>
      </c>
      <c r="F62" s="176">
        <v>128</v>
      </c>
      <c r="G62" s="176">
        <v>96</v>
      </c>
      <c r="H62" s="385">
        <v>4</v>
      </c>
      <c r="I62" s="385">
        <v>10.7</v>
      </c>
      <c r="J62" s="385">
        <v>17</v>
      </c>
      <c r="K62" s="385">
        <v>180</v>
      </c>
      <c r="L62" s="176"/>
      <c r="M62" s="176"/>
      <c r="N62" s="176"/>
      <c r="O62" s="176"/>
      <c r="P62" s="176"/>
      <c r="Q62" s="176"/>
    </row>
    <row r="63" spans="1:17" ht="15" customHeight="1">
      <c r="A63" s="592"/>
      <c r="B63" s="569"/>
      <c r="C63" s="460"/>
      <c r="D63" s="460"/>
      <c r="E63" s="173" t="s">
        <v>36</v>
      </c>
      <c r="F63" s="176">
        <v>40</v>
      </c>
      <c r="G63" s="176">
        <v>32</v>
      </c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1:17" ht="15" customHeight="1">
      <c r="A64" s="592"/>
      <c r="B64" s="569"/>
      <c r="C64" s="460"/>
      <c r="D64" s="460"/>
      <c r="E64" s="173" t="s">
        <v>43</v>
      </c>
      <c r="F64" s="176">
        <v>50</v>
      </c>
      <c r="G64" s="176">
        <v>40</v>
      </c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1:17" ht="15" customHeight="1">
      <c r="A65" s="592"/>
      <c r="B65" s="569"/>
      <c r="C65" s="460"/>
      <c r="D65" s="460"/>
      <c r="E65" s="173" t="s">
        <v>35</v>
      </c>
      <c r="F65" s="176">
        <v>19</v>
      </c>
      <c r="G65" s="176">
        <v>16</v>
      </c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1:17" ht="15" customHeight="1">
      <c r="A66" s="592"/>
      <c r="B66" s="569"/>
      <c r="C66" s="460"/>
      <c r="D66" s="460"/>
      <c r="E66" s="173" t="s">
        <v>38</v>
      </c>
      <c r="F66" s="176">
        <v>8</v>
      </c>
      <c r="G66" s="176">
        <v>8</v>
      </c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1:17" ht="15" customHeight="1">
      <c r="A67" s="592"/>
      <c r="B67" s="569"/>
      <c r="C67" s="366"/>
      <c r="D67" s="460"/>
      <c r="E67" s="173" t="s">
        <v>77</v>
      </c>
      <c r="F67" s="176">
        <v>60</v>
      </c>
      <c r="G67" s="176">
        <v>60</v>
      </c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</sheetData>
  <mergeCells count="30">
    <mergeCell ref="A19:A21"/>
    <mergeCell ref="A7:A11"/>
    <mergeCell ref="B7:B11"/>
    <mergeCell ref="A33:A40"/>
    <mergeCell ref="A12:A14"/>
    <mergeCell ref="B12:B14"/>
    <mergeCell ref="B62:B67"/>
    <mergeCell ref="A62:A67"/>
    <mergeCell ref="B47:B49"/>
    <mergeCell ref="A47:A49"/>
    <mergeCell ref="B50:B54"/>
    <mergeCell ref="A50:A54"/>
    <mergeCell ref="B56:B59"/>
    <mergeCell ref="A56:A59"/>
    <mergeCell ref="B46:E46"/>
    <mergeCell ref="A2:Q2"/>
    <mergeCell ref="B60:B61"/>
    <mergeCell ref="A60:A61"/>
    <mergeCell ref="A44:A45"/>
    <mergeCell ref="B19:B21"/>
    <mergeCell ref="A4:A5"/>
    <mergeCell ref="E4:E5"/>
    <mergeCell ref="F4:K4"/>
    <mergeCell ref="A17:A18"/>
    <mergeCell ref="C4:D4"/>
    <mergeCell ref="L4:Q4"/>
    <mergeCell ref="B18:E18"/>
    <mergeCell ref="B33:B40"/>
    <mergeCell ref="A22:A32"/>
    <mergeCell ref="B22:B32"/>
  </mergeCells>
  <pageMargins left="0.11811023622047245" right="0.19685039370078741" top="0.15748031496062992" bottom="0.15748031496062992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workbookViewId="0">
      <selection activeCell="A16" sqref="A16:Q16"/>
    </sheetView>
  </sheetViews>
  <sheetFormatPr defaultColWidth="9.109375" defaultRowHeight="14.4"/>
  <cols>
    <col min="1" max="1" width="5.33203125" style="20" customWidth="1"/>
    <col min="2" max="2" width="20.44140625" style="20" customWidth="1"/>
    <col min="3" max="4" width="6.6640625" style="20" customWidth="1"/>
    <col min="5" max="5" width="22.109375" style="20" customWidth="1"/>
    <col min="6" max="17" width="6.6640625" style="20" customWidth="1"/>
    <col min="18" max="16384" width="9.109375" style="20"/>
  </cols>
  <sheetData>
    <row r="1" spans="1:17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7">
      <c r="A2" s="623" t="s">
        <v>378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</row>
    <row r="3" spans="1:17">
      <c r="A3" s="34"/>
      <c r="B3" s="34"/>
      <c r="C3" s="34"/>
      <c r="D3" s="34"/>
      <c r="E3" s="34"/>
      <c r="F3" s="34"/>
      <c r="G3" s="34"/>
      <c r="H3" s="71" t="s">
        <v>229</v>
      </c>
      <c r="I3" s="34"/>
      <c r="J3" s="34"/>
      <c r="K3" s="34"/>
      <c r="L3" s="34"/>
      <c r="M3" s="34"/>
      <c r="N3" s="34"/>
      <c r="O3" s="34"/>
      <c r="P3" s="34"/>
      <c r="Q3" s="34"/>
    </row>
    <row r="4" spans="1:17">
      <c r="A4" s="593" t="s">
        <v>20</v>
      </c>
      <c r="B4" s="94" t="s">
        <v>21</v>
      </c>
      <c r="C4" s="593" t="s">
        <v>110</v>
      </c>
      <c r="D4" s="593"/>
      <c r="E4" s="647" t="s">
        <v>22</v>
      </c>
      <c r="F4" s="595" t="s">
        <v>121</v>
      </c>
      <c r="G4" s="595"/>
      <c r="H4" s="595"/>
      <c r="I4" s="595"/>
      <c r="J4" s="595"/>
      <c r="K4" s="595"/>
      <c r="L4" s="595" t="s">
        <v>181</v>
      </c>
      <c r="M4" s="595"/>
      <c r="N4" s="595"/>
      <c r="O4" s="595"/>
      <c r="P4" s="595"/>
      <c r="Q4" s="595"/>
    </row>
    <row r="5" spans="1:17" ht="24" customHeight="1">
      <c r="A5" s="593"/>
      <c r="B5" s="64" t="s">
        <v>129</v>
      </c>
      <c r="C5" s="63" t="s">
        <v>122</v>
      </c>
      <c r="D5" s="63" t="s">
        <v>199</v>
      </c>
      <c r="E5" s="647"/>
      <c r="F5" s="59" t="s">
        <v>23</v>
      </c>
      <c r="G5" s="59" t="s">
        <v>24</v>
      </c>
      <c r="H5" s="59" t="s">
        <v>25</v>
      </c>
      <c r="I5" s="59" t="s">
        <v>26</v>
      </c>
      <c r="J5" s="59" t="s">
        <v>27</v>
      </c>
      <c r="K5" s="59" t="s">
        <v>28</v>
      </c>
      <c r="L5" s="59" t="s">
        <v>23</v>
      </c>
      <c r="M5" s="59" t="s">
        <v>24</v>
      </c>
      <c r="N5" s="59" t="s">
        <v>25</v>
      </c>
      <c r="O5" s="59" t="s">
        <v>26</v>
      </c>
      <c r="P5" s="59" t="s">
        <v>27</v>
      </c>
      <c r="Q5" s="59" t="s">
        <v>28</v>
      </c>
    </row>
    <row r="6" spans="1:17" ht="15" customHeight="1">
      <c r="A6" s="111">
        <v>106</v>
      </c>
      <c r="B6" s="516" t="s">
        <v>279</v>
      </c>
      <c r="C6" s="89">
        <v>50</v>
      </c>
      <c r="D6" s="89">
        <v>50</v>
      </c>
      <c r="E6" s="322" t="s">
        <v>380</v>
      </c>
      <c r="F6" s="336">
        <v>53.5</v>
      </c>
      <c r="G6" s="279">
        <v>50</v>
      </c>
      <c r="H6" s="52">
        <v>0.4</v>
      </c>
      <c r="I6" s="52">
        <v>0.05</v>
      </c>
      <c r="J6" s="52">
        <v>1.25</v>
      </c>
      <c r="K6" s="52">
        <v>7</v>
      </c>
      <c r="L6" s="47">
        <v>53.5</v>
      </c>
      <c r="M6" s="279">
        <v>50</v>
      </c>
      <c r="N6" s="52">
        <v>0.4</v>
      </c>
      <c r="O6" s="52">
        <v>0.1</v>
      </c>
      <c r="P6" s="52">
        <v>1.3</v>
      </c>
      <c r="Q6" s="52">
        <v>7</v>
      </c>
    </row>
    <row r="7" spans="1:17">
      <c r="A7" s="592">
        <v>429</v>
      </c>
      <c r="B7" s="611" t="s">
        <v>192</v>
      </c>
      <c r="C7" s="517" t="s">
        <v>443</v>
      </c>
      <c r="D7" s="196" t="s">
        <v>16</v>
      </c>
      <c r="E7" s="457" t="s">
        <v>64</v>
      </c>
      <c r="F7" s="156">
        <v>169.5</v>
      </c>
      <c r="G7" s="156">
        <v>126</v>
      </c>
      <c r="H7" s="86">
        <v>3.15</v>
      </c>
      <c r="I7" s="86">
        <v>6.6</v>
      </c>
      <c r="J7" s="86">
        <v>25</v>
      </c>
      <c r="K7" s="54">
        <v>147</v>
      </c>
      <c r="L7" s="156">
        <v>203.4</v>
      </c>
      <c r="M7" s="156">
        <v>151.19999999999999</v>
      </c>
      <c r="N7" s="86">
        <v>3.78</v>
      </c>
      <c r="O7" s="86">
        <v>7.92</v>
      </c>
      <c r="P7" s="86">
        <v>29.9</v>
      </c>
      <c r="Q7" s="54">
        <v>176</v>
      </c>
    </row>
    <row r="8" spans="1:17">
      <c r="A8" s="592"/>
      <c r="B8" s="611"/>
      <c r="C8" s="182"/>
      <c r="D8" s="196"/>
      <c r="E8" s="457" t="s">
        <v>50</v>
      </c>
      <c r="F8" s="156">
        <v>24</v>
      </c>
      <c r="G8" s="156">
        <v>24</v>
      </c>
      <c r="H8" s="158"/>
      <c r="I8" s="158"/>
      <c r="J8" s="158"/>
      <c r="K8" s="158"/>
      <c r="L8" s="156">
        <v>28.8</v>
      </c>
      <c r="M8" s="156">
        <v>27</v>
      </c>
      <c r="N8" s="158"/>
      <c r="O8" s="158"/>
      <c r="P8" s="158"/>
      <c r="Q8" s="158"/>
    </row>
    <row r="9" spans="1:17">
      <c r="A9" s="592"/>
      <c r="B9" s="611"/>
      <c r="C9" s="182"/>
      <c r="D9" s="196"/>
      <c r="E9" s="457" t="s">
        <v>30</v>
      </c>
      <c r="F9" s="156">
        <v>6.6</v>
      </c>
      <c r="G9" s="156">
        <v>6.6</v>
      </c>
      <c r="H9" s="158"/>
      <c r="I9" s="158"/>
      <c r="J9" s="158"/>
      <c r="K9" s="158"/>
      <c r="L9" s="156">
        <v>8</v>
      </c>
      <c r="M9" s="156">
        <v>8</v>
      </c>
      <c r="N9" s="158"/>
      <c r="O9" s="158"/>
      <c r="P9" s="158"/>
      <c r="Q9" s="158"/>
    </row>
    <row r="10" spans="1:17" ht="15" customHeight="1">
      <c r="A10" s="592">
        <v>381</v>
      </c>
      <c r="B10" s="569" t="s">
        <v>137</v>
      </c>
      <c r="C10" s="460">
        <v>80</v>
      </c>
      <c r="D10" s="460">
        <v>100</v>
      </c>
      <c r="E10" s="173" t="s">
        <v>40</v>
      </c>
      <c r="F10" s="270">
        <v>92.8</v>
      </c>
      <c r="G10" s="270">
        <v>68.8</v>
      </c>
      <c r="H10" s="151">
        <v>14.2</v>
      </c>
      <c r="I10" s="151">
        <v>14</v>
      </c>
      <c r="J10" s="151">
        <v>11.4</v>
      </c>
      <c r="K10" s="152">
        <v>228.8</v>
      </c>
      <c r="L10" s="270">
        <v>116</v>
      </c>
      <c r="M10" s="270">
        <v>86</v>
      </c>
      <c r="N10" s="151">
        <v>17.8</v>
      </c>
      <c r="O10" s="151">
        <v>17.5</v>
      </c>
      <c r="P10" s="151">
        <v>14.3</v>
      </c>
      <c r="Q10" s="152">
        <v>286</v>
      </c>
    </row>
    <row r="11" spans="1:17" ht="15" customHeight="1">
      <c r="A11" s="592"/>
      <c r="B11" s="569"/>
      <c r="C11" s="460"/>
      <c r="D11" s="460"/>
      <c r="E11" s="173" t="s">
        <v>11</v>
      </c>
      <c r="F11" s="270">
        <v>15.2</v>
      </c>
      <c r="G11" s="270">
        <v>15.2</v>
      </c>
      <c r="H11" s="176"/>
      <c r="I11" s="176"/>
      <c r="J11" s="176"/>
      <c r="K11" s="176"/>
      <c r="L11" s="270">
        <v>19</v>
      </c>
      <c r="M11" s="270">
        <v>19</v>
      </c>
      <c r="N11" s="176"/>
      <c r="O11" s="176"/>
      <c r="P11" s="176"/>
      <c r="Q11" s="176"/>
    </row>
    <row r="12" spans="1:17" ht="15" customHeight="1">
      <c r="A12" s="592"/>
      <c r="B12" s="569"/>
      <c r="C12" s="460"/>
      <c r="D12" s="460"/>
      <c r="E12" s="173" t="s">
        <v>46</v>
      </c>
      <c r="F12" s="270">
        <v>8.8000000000000007</v>
      </c>
      <c r="G12" s="270">
        <v>8.8000000000000007</v>
      </c>
      <c r="H12" s="176"/>
      <c r="I12" s="176"/>
      <c r="J12" s="176"/>
      <c r="K12" s="176"/>
      <c r="L12" s="270">
        <v>11</v>
      </c>
      <c r="M12" s="270">
        <v>11</v>
      </c>
      <c r="N12" s="176"/>
      <c r="O12" s="176"/>
      <c r="P12" s="176"/>
      <c r="Q12" s="176"/>
    </row>
    <row r="13" spans="1:17" ht="15" customHeight="1">
      <c r="A13" s="592"/>
      <c r="B13" s="569"/>
      <c r="C13" s="460"/>
      <c r="D13" s="460"/>
      <c r="E13" s="173" t="s">
        <v>30</v>
      </c>
      <c r="F13" s="270">
        <v>5.6</v>
      </c>
      <c r="G13" s="270">
        <v>5.6</v>
      </c>
      <c r="H13" s="176"/>
      <c r="I13" s="176"/>
      <c r="J13" s="176"/>
      <c r="K13" s="176"/>
      <c r="L13" s="270">
        <v>7</v>
      </c>
      <c r="M13" s="270">
        <v>7</v>
      </c>
      <c r="N13" s="176"/>
      <c r="O13" s="176"/>
      <c r="P13" s="176"/>
      <c r="Q13" s="176"/>
    </row>
    <row r="14" spans="1:17">
      <c r="A14" s="542">
        <v>493</v>
      </c>
      <c r="B14" s="571" t="s">
        <v>145</v>
      </c>
      <c r="C14" s="367">
        <v>200</v>
      </c>
      <c r="D14" s="367">
        <v>200</v>
      </c>
      <c r="E14" s="321" t="s">
        <v>31</v>
      </c>
      <c r="F14" s="112">
        <v>1</v>
      </c>
      <c r="G14" s="112">
        <v>1</v>
      </c>
      <c r="H14" s="52">
        <v>0.1</v>
      </c>
      <c r="I14" s="52">
        <v>0</v>
      </c>
      <c r="J14" s="54">
        <v>15</v>
      </c>
      <c r="K14" s="54">
        <v>60</v>
      </c>
      <c r="L14" s="112">
        <v>1</v>
      </c>
      <c r="M14" s="112">
        <v>1</v>
      </c>
      <c r="N14" s="53">
        <v>0.1</v>
      </c>
      <c r="O14" s="53">
        <v>0</v>
      </c>
      <c r="P14" s="86">
        <v>15</v>
      </c>
      <c r="Q14" s="86">
        <v>60</v>
      </c>
    </row>
    <row r="15" spans="1:17">
      <c r="A15" s="542"/>
      <c r="B15" s="571"/>
      <c r="C15" s="367"/>
      <c r="D15" s="367"/>
      <c r="E15" s="321" t="s">
        <v>32</v>
      </c>
      <c r="F15" s="112">
        <v>13</v>
      </c>
      <c r="G15" s="112">
        <v>13</v>
      </c>
      <c r="H15" s="40"/>
      <c r="I15" s="40"/>
      <c r="J15" s="42"/>
      <c r="K15" s="42"/>
      <c r="L15" s="112">
        <v>13</v>
      </c>
      <c r="M15" s="112">
        <v>13</v>
      </c>
      <c r="N15" s="53"/>
      <c r="O15" s="53"/>
      <c r="P15" s="86"/>
      <c r="Q15" s="86"/>
    </row>
    <row r="16" spans="1:17">
      <c r="A16" s="514">
        <v>108</v>
      </c>
      <c r="B16" s="516" t="s">
        <v>144</v>
      </c>
      <c r="C16" s="88">
        <v>40</v>
      </c>
      <c r="D16" s="88">
        <v>50</v>
      </c>
      <c r="E16" s="321" t="s">
        <v>11</v>
      </c>
      <c r="F16" s="301">
        <v>40</v>
      </c>
      <c r="G16" s="271">
        <v>40</v>
      </c>
      <c r="H16" s="54">
        <v>3.04</v>
      </c>
      <c r="I16" s="54">
        <v>0.32</v>
      </c>
      <c r="J16" s="54">
        <v>19.68</v>
      </c>
      <c r="K16" s="54">
        <v>94</v>
      </c>
      <c r="L16" s="112">
        <v>50</v>
      </c>
      <c r="M16" s="112">
        <v>50</v>
      </c>
      <c r="N16" s="52">
        <v>3.8</v>
      </c>
      <c r="O16" s="52">
        <v>0.4</v>
      </c>
      <c r="P16" s="52">
        <v>24.6</v>
      </c>
      <c r="Q16" s="54">
        <v>117.5</v>
      </c>
    </row>
    <row r="17" spans="1:17">
      <c r="A17" s="117">
        <v>105</v>
      </c>
      <c r="B17" s="420" t="s">
        <v>307</v>
      </c>
      <c r="C17" s="88">
        <v>5</v>
      </c>
      <c r="D17" s="88">
        <v>5</v>
      </c>
      <c r="E17" s="420" t="s">
        <v>171</v>
      </c>
      <c r="F17" s="112">
        <v>5</v>
      </c>
      <c r="G17" s="112">
        <v>5</v>
      </c>
      <c r="H17" s="52">
        <v>0</v>
      </c>
      <c r="I17" s="52">
        <v>4.0999999999999996</v>
      </c>
      <c r="J17" s="52">
        <v>0</v>
      </c>
      <c r="K17" s="52">
        <v>37</v>
      </c>
      <c r="L17" s="112">
        <v>5</v>
      </c>
      <c r="M17" s="112">
        <v>5</v>
      </c>
      <c r="N17" s="52">
        <v>0</v>
      </c>
      <c r="O17" s="52">
        <v>4.0999999999999996</v>
      </c>
      <c r="P17" s="52">
        <v>0</v>
      </c>
      <c r="Q17" s="52">
        <v>37</v>
      </c>
    </row>
    <row r="18" spans="1:17">
      <c r="A18" s="362"/>
      <c r="B18" s="421"/>
      <c r="C18" s="308"/>
      <c r="D18" s="308"/>
      <c r="E18" s="422"/>
      <c r="F18" s="369"/>
      <c r="G18" s="369"/>
      <c r="H18" s="370"/>
      <c r="I18" s="370"/>
      <c r="J18" s="370"/>
      <c r="K18" s="370"/>
      <c r="L18" s="406"/>
      <c r="M18" s="406"/>
      <c r="N18" s="370"/>
      <c r="O18" s="370"/>
      <c r="P18" s="370"/>
      <c r="Q18" s="370"/>
    </row>
    <row r="19" spans="1:17">
      <c r="A19" s="646"/>
      <c r="B19" s="436" t="s">
        <v>154</v>
      </c>
      <c r="C19" s="196"/>
      <c r="D19" s="196"/>
      <c r="E19" s="455"/>
      <c r="F19" s="158"/>
      <c r="G19" s="158"/>
      <c r="H19" s="185">
        <f>SUM(H6:H18)</f>
        <v>20.89</v>
      </c>
      <c r="I19" s="185">
        <f t="shared" ref="I19:Q19" si="0">SUM(I6:I18)</f>
        <v>25.07</v>
      </c>
      <c r="J19" s="185">
        <f t="shared" si="0"/>
        <v>72.33</v>
      </c>
      <c r="K19" s="185">
        <f t="shared" si="0"/>
        <v>573.79999999999995</v>
      </c>
      <c r="L19" s="185"/>
      <c r="M19" s="185"/>
      <c r="N19" s="185">
        <f t="shared" si="0"/>
        <v>25.880000000000003</v>
      </c>
      <c r="O19" s="185">
        <f t="shared" si="0"/>
        <v>30.019999999999996</v>
      </c>
      <c r="P19" s="185">
        <f t="shared" si="0"/>
        <v>85.1</v>
      </c>
      <c r="Q19" s="185">
        <f t="shared" si="0"/>
        <v>683.5</v>
      </c>
    </row>
    <row r="20" spans="1:17">
      <c r="A20" s="646"/>
      <c r="B20" s="673" t="s">
        <v>128</v>
      </c>
      <c r="C20" s="674"/>
      <c r="D20" s="674"/>
      <c r="E20" s="675"/>
      <c r="F20" s="158"/>
      <c r="G20" s="158"/>
      <c r="H20" s="158"/>
      <c r="I20" s="158"/>
      <c r="J20" s="158"/>
      <c r="K20" s="158"/>
      <c r="L20" s="158"/>
      <c r="M20" s="176"/>
      <c r="N20" s="176"/>
      <c r="O20" s="176"/>
      <c r="P20" s="176"/>
      <c r="Q20" s="176"/>
    </row>
    <row r="21" spans="1:17" ht="15.75" customHeight="1">
      <c r="A21" s="592">
        <v>61</v>
      </c>
      <c r="B21" s="570" t="s">
        <v>424</v>
      </c>
      <c r="C21" s="178">
        <v>60</v>
      </c>
      <c r="D21" s="178">
        <v>100</v>
      </c>
      <c r="E21" s="457" t="s">
        <v>36</v>
      </c>
      <c r="F21" s="156">
        <v>42</v>
      </c>
      <c r="G21" s="156">
        <v>33.6</v>
      </c>
      <c r="H21" s="157">
        <v>1.1000000000000001</v>
      </c>
      <c r="I21" s="157">
        <v>6.1</v>
      </c>
      <c r="J21" s="157">
        <v>3.5</v>
      </c>
      <c r="K21" s="157">
        <v>73.2</v>
      </c>
      <c r="L21" s="270">
        <v>70</v>
      </c>
      <c r="M21" s="270">
        <v>56</v>
      </c>
      <c r="N21" s="157">
        <v>1.9</v>
      </c>
      <c r="O21" s="157">
        <v>10.1</v>
      </c>
      <c r="P21" s="157">
        <v>5.9</v>
      </c>
      <c r="Q21" s="157">
        <v>122</v>
      </c>
    </row>
    <row r="22" spans="1:17" ht="15" customHeight="1">
      <c r="A22" s="592"/>
      <c r="B22" s="570"/>
      <c r="C22" s="196"/>
      <c r="D22" s="196"/>
      <c r="E22" s="464" t="s">
        <v>74</v>
      </c>
      <c r="F22" s="156">
        <v>37.200000000000003</v>
      </c>
      <c r="G22" s="156">
        <v>24</v>
      </c>
      <c r="H22" s="158"/>
      <c r="I22" s="158"/>
      <c r="J22" s="158"/>
      <c r="K22" s="158"/>
      <c r="L22" s="270">
        <v>62</v>
      </c>
      <c r="M22" s="270">
        <v>40</v>
      </c>
      <c r="N22" s="158"/>
      <c r="O22" s="158"/>
      <c r="P22" s="158"/>
      <c r="Q22" s="158"/>
    </row>
    <row r="23" spans="1:17">
      <c r="A23" s="592"/>
      <c r="B23" s="570"/>
      <c r="C23" s="196"/>
      <c r="D23" s="196"/>
      <c r="E23" s="457" t="s">
        <v>38</v>
      </c>
      <c r="F23" s="270">
        <v>6</v>
      </c>
      <c r="G23" s="270">
        <v>6</v>
      </c>
      <c r="H23" s="158"/>
      <c r="I23" s="158"/>
      <c r="J23" s="158"/>
      <c r="K23" s="158"/>
      <c r="L23" s="270">
        <v>10</v>
      </c>
      <c r="M23" s="270">
        <v>10</v>
      </c>
      <c r="N23" s="158"/>
      <c r="O23" s="158"/>
      <c r="P23" s="158"/>
      <c r="Q23" s="158"/>
    </row>
    <row r="24" spans="1:17">
      <c r="A24" s="619" t="s">
        <v>218</v>
      </c>
      <c r="B24" s="561" t="s">
        <v>287</v>
      </c>
      <c r="C24" s="51" t="s">
        <v>133</v>
      </c>
      <c r="D24" s="51" t="s">
        <v>288</v>
      </c>
      <c r="E24" s="297" t="s">
        <v>43</v>
      </c>
      <c r="F24" s="271">
        <v>20</v>
      </c>
      <c r="G24" s="271">
        <v>16</v>
      </c>
      <c r="H24" s="168">
        <v>1.4</v>
      </c>
      <c r="I24" s="168">
        <v>4</v>
      </c>
      <c r="J24" s="168">
        <v>8.5</v>
      </c>
      <c r="K24" s="168">
        <v>76</v>
      </c>
      <c r="L24" s="301">
        <v>25</v>
      </c>
      <c r="M24" s="301">
        <v>20</v>
      </c>
      <c r="N24" s="168">
        <v>1.8</v>
      </c>
      <c r="O24" s="168">
        <v>5</v>
      </c>
      <c r="P24" s="168">
        <v>10.7</v>
      </c>
      <c r="Q24" s="168">
        <v>95</v>
      </c>
    </row>
    <row r="25" spans="1:17" ht="15" customHeight="1">
      <c r="A25" s="620"/>
      <c r="B25" s="562"/>
      <c r="C25" s="51"/>
      <c r="D25" s="51"/>
      <c r="E25" s="297" t="s">
        <v>44</v>
      </c>
      <c r="F25" s="271">
        <v>40</v>
      </c>
      <c r="G25" s="271">
        <v>32</v>
      </c>
      <c r="H25" s="54"/>
      <c r="I25" s="54"/>
      <c r="J25" s="54"/>
      <c r="K25" s="54"/>
      <c r="L25" s="271">
        <v>50</v>
      </c>
      <c r="M25" s="271">
        <v>40</v>
      </c>
      <c r="N25" s="54"/>
      <c r="O25" s="54"/>
      <c r="P25" s="54"/>
      <c r="Q25" s="54"/>
    </row>
    <row r="26" spans="1:17">
      <c r="A26" s="620"/>
      <c r="B26" s="562"/>
      <c r="C26" s="51"/>
      <c r="D26" s="51"/>
      <c r="E26" s="297" t="s">
        <v>34</v>
      </c>
      <c r="F26" s="271">
        <v>21.4</v>
      </c>
      <c r="G26" s="271">
        <v>16</v>
      </c>
      <c r="H26" s="54"/>
      <c r="I26" s="54"/>
      <c r="J26" s="54"/>
      <c r="K26" s="54"/>
      <c r="L26" s="49">
        <v>26.75</v>
      </c>
      <c r="M26" s="271">
        <v>20</v>
      </c>
      <c r="N26" s="54"/>
      <c r="O26" s="54"/>
      <c r="P26" s="54"/>
      <c r="Q26" s="54"/>
    </row>
    <row r="27" spans="1:17" ht="13.5" customHeight="1">
      <c r="A27" s="620"/>
      <c r="B27" s="562"/>
      <c r="C27" s="51"/>
      <c r="D27" s="51"/>
      <c r="E27" s="297" t="s">
        <v>36</v>
      </c>
      <c r="F27" s="49">
        <v>12.6</v>
      </c>
      <c r="G27" s="271">
        <v>10</v>
      </c>
      <c r="H27" s="54"/>
      <c r="I27" s="54"/>
      <c r="J27" s="54"/>
      <c r="K27" s="54"/>
      <c r="L27" s="49">
        <v>15.75</v>
      </c>
      <c r="M27" s="49">
        <v>12.5</v>
      </c>
      <c r="N27" s="54"/>
      <c r="O27" s="54"/>
      <c r="P27" s="54"/>
      <c r="Q27" s="54"/>
    </row>
    <row r="28" spans="1:17" ht="13.5" customHeight="1">
      <c r="A28" s="620"/>
      <c r="B28" s="562"/>
      <c r="C28" s="51"/>
      <c r="D28" s="51"/>
      <c r="E28" s="297" t="s">
        <v>35</v>
      </c>
      <c r="F28" s="271">
        <v>9.6</v>
      </c>
      <c r="G28" s="271">
        <v>8</v>
      </c>
      <c r="H28" s="54"/>
      <c r="I28" s="54"/>
      <c r="J28" s="54"/>
      <c r="K28" s="54"/>
      <c r="L28" s="271">
        <v>12</v>
      </c>
      <c r="M28" s="271">
        <v>10</v>
      </c>
      <c r="N28" s="54"/>
      <c r="O28" s="54"/>
      <c r="P28" s="54"/>
      <c r="Q28" s="54"/>
    </row>
    <row r="29" spans="1:17">
      <c r="A29" s="620"/>
      <c r="B29" s="562"/>
      <c r="C29" s="51"/>
      <c r="D29" s="51"/>
      <c r="E29" s="297" t="s">
        <v>78</v>
      </c>
      <c r="F29" s="271">
        <v>6</v>
      </c>
      <c r="G29" s="271">
        <v>6</v>
      </c>
      <c r="H29" s="54"/>
      <c r="I29" s="54"/>
      <c r="J29" s="54"/>
      <c r="K29" s="54"/>
      <c r="L29" s="49">
        <v>7.5</v>
      </c>
      <c r="M29" s="49">
        <v>7.5</v>
      </c>
      <c r="N29" s="54"/>
      <c r="O29" s="54"/>
      <c r="P29" s="54"/>
      <c r="Q29" s="54"/>
    </row>
    <row r="30" spans="1:17" ht="13.5" customHeight="1">
      <c r="A30" s="620"/>
      <c r="B30" s="562"/>
      <c r="C30" s="51"/>
      <c r="D30" s="51"/>
      <c r="E30" s="297" t="s">
        <v>38</v>
      </c>
      <c r="F30" s="49">
        <v>4.5</v>
      </c>
      <c r="G30" s="49">
        <v>4.5</v>
      </c>
      <c r="H30" s="54"/>
      <c r="I30" s="54"/>
      <c r="J30" s="54"/>
      <c r="K30" s="54"/>
      <c r="L30" s="271">
        <v>5</v>
      </c>
      <c r="M30" s="271">
        <v>5</v>
      </c>
      <c r="N30" s="54"/>
      <c r="O30" s="54"/>
      <c r="P30" s="54"/>
      <c r="Q30" s="54"/>
    </row>
    <row r="31" spans="1:17">
      <c r="A31" s="621"/>
      <c r="B31" s="563"/>
      <c r="C31" s="51"/>
      <c r="D31" s="51"/>
      <c r="E31" s="192" t="s">
        <v>180</v>
      </c>
      <c r="F31" s="271">
        <v>24</v>
      </c>
      <c r="G31" s="271">
        <v>15</v>
      </c>
      <c r="H31" s="86"/>
      <c r="I31" s="86"/>
      <c r="J31" s="86"/>
      <c r="K31" s="86"/>
      <c r="L31" s="271">
        <v>40</v>
      </c>
      <c r="M31" s="271">
        <v>25</v>
      </c>
      <c r="N31" s="54"/>
      <c r="O31" s="54"/>
      <c r="P31" s="54"/>
      <c r="Q31" s="54"/>
    </row>
    <row r="32" spans="1:17">
      <c r="A32" s="637">
        <v>364</v>
      </c>
      <c r="B32" s="640" t="s">
        <v>247</v>
      </c>
      <c r="C32" s="138">
        <v>230</v>
      </c>
      <c r="D32" s="202">
        <v>250</v>
      </c>
      <c r="E32" s="203" t="s">
        <v>97</v>
      </c>
      <c r="F32" s="352">
        <v>108</v>
      </c>
      <c r="G32" s="352">
        <v>79</v>
      </c>
      <c r="H32" s="205">
        <v>18</v>
      </c>
      <c r="I32" s="205">
        <v>20</v>
      </c>
      <c r="J32" s="205">
        <v>23.9</v>
      </c>
      <c r="K32" s="205">
        <v>285.2</v>
      </c>
      <c r="L32" s="270">
        <v>128</v>
      </c>
      <c r="M32" s="156">
        <v>88.5</v>
      </c>
      <c r="N32" s="205">
        <v>19.5</v>
      </c>
      <c r="O32" s="205">
        <v>21.8</v>
      </c>
      <c r="P32" s="205">
        <v>26</v>
      </c>
      <c r="Q32" s="205">
        <v>310</v>
      </c>
    </row>
    <row r="33" spans="1:17">
      <c r="A33" s="638"/>
      <c r="B33" s="641"/>
      <c r="C33" s="206"/>
      <c r="D33" s="206"/>
      <c r="E33" s="203" t="s">
        <v>171</v>
      </c>
      <c r="F33" s="352">
        <v>7</v>
      </c>
      <c r="G33" s="352">
        <v>7</v>
      </c>
      <c r="H33" s="158"/>
      <c r="I33" s="158"/>
      <c r="J33" s="158"/>
      <c r="K33" s="158"/>
      <c r="L33" s="352">
        <v>8</v>
      </c>
      <c r="M33" s="352">
        <v>8</v>
      </c>
      <c r="N33" s="176"/>
      <c r="O33" s="176"/>
      <c r="P33" s="176"/>
      <c r="Q33" s="176"/>
    </row>
    <row r="34" spans="1:17">
      <c r="A34" s="638"/>
      <c r="B34" s="641"/>
      <c r="C34" s="206"/>
      <c r="D34" s="206"/>
      <c r="E34" s="203" t="s">
        <v>89</v>
      </c>
      <c r="F34" s="352">
        <v>10</v>
      </c>
      <c r="G34" s="352">
        <v>10</v>
      </c>
      <c r="H34" s="158"/>
      <c r="I34" s="158"/>
      <c r="J34" s="158"/>
      <c r="K34" s="158"/>
      <c r="L34" s="352">
        <v>11</v>
      </c>
      <c r="M34" s="352">
        <v>11</v>
      </c>
      <c r="N34" s="176"/>
      <c r="O34" s="176"/>
      <c r="P34" s="176"/>
      <c r="Q34" s="176"/>
    </row>
    <row r="35" spans="1:17">
      <c r="A35" s="638"/>
      <c r="B35" s="641"/>
      <c r="C35" s="206"/>
      <c r="D35" s="206"/>
      <c r="E35" s="203" t="s">
        <v>35</v>
      </c>
      <c r="F35" s="204">
        <v>22.1</v>
      </c>
      <c r="G35" s="204">
        <v>18.399999999999999</v>
      </c>
      <c r="H35" s="158"/>
      <c r="I35" s="158"/>
      <c r="J35" s="158"/>
      <c r="K35" s="158"/>
      <c r="L35" s="352">
        <v>24</v>
      </c>
      <c r="M35" s="352">
        <v>20</v>
      </c>
      <c r="N35" s="176"/>
      <c r="O35" s="176"/>
      <c r="P35" s="176"/>
      <c r="Q35" s="176"/>
    </row>
    <row r="36" spans="1:17">
      <c r="A36" s="638"/>
      <c r="B36" s="641"/>
      <c r="C36" s="206"/>
      <c r="D36" s="206"/>
      <c r="E36" s="203" t="s">
        <v>85</v>
      </c>
      <c r="F36" s="204">
        <v>3.6</v>
      </c>
      <c r="G36" s="204">
        <v>3.6</v>
      </c>
      <c r="H36" s="158"/>
      <c r="I36" s="158"/>
      <c r="J36" s="158"/>
      <c r="K36" s="158"/>
      <c r="L36" s="352">
        <v>4</v>
      </c>
      <c r="M36" s="352">
        <v>4</v>
      </c>
      <c r="N36" s="176"/>
      <c r="O36" s="176"/>
      <c r="P36" s="176"/>
      <c r="Q36" s="176"/>
    </row>
    <row r="37" spans="1:17">
      <c r="A37" s="638"/>
      <c r="B37" s="641"/>
      <c r="C37" s="206"/>
      <c r="D37" s="206"/>
      <c r="E37" s="203" t="s">
        <v>45</v>
      </c>
      <c r="F37" s="204">
        <v>23.4</v>
      </c>
      <c r="G37" s="204">
        <v>21.2</v>
      </c>
      <c r="H37" s="158"/>
      <c r="I37" s="158"/>
      <c r="J37" s="158"/>
      <c r="K37" s="158"/>
      <c r="L37" s="204">
        <v>25.4</v>
      </c>
      <c r="M37" s="352">
        <v>23</v>
      </c>
      <c r="N37" s="176"/>
      <c r="O37" s="176"/>
      <c r="P37" s="176"/>
      <c r="Q37" s="176"/>
    </row>
    <row r="38" spans="1:17">
      <c r="A38" s="638"/>
      <c r="B38" s="641"/>
      <c r="C38" s="206"/>
      <c r="D38" s="206"/>
      <c r="E38" s="138" t="s">
        <v>34</v>
      </c>
      <c r="F38" s="140">
        <v>193</v>
      </c>
      <c r="G38" s="268">
        <v>144</v>
      </c>
      <c r="H38" s="158"/>
      <c r="I38" s="158"/>
      <c r="J38" s="158"/>
      <c r="K38" s="158"/>
      <c r="L38" s="268">
        <v>209</v>
      </c>
      <c r="M38" s="268">
        <v>157</v>
      </c>
      <c r="N38" s="176"/>
      <c r="O38" s="176"/>
      <c r="P38" s="176"/>
      <c r="Q38" s="176"/>
    </row>
    <row r="39" spans="1:17">
      <c r="A39" s="638"/>
      <c r="B39" s="641"/>
      <c r="C39" s="206"/>
      <c r="D39" s="206"/>
      <c r="E39" s="138" t="s">
        <v>248</v>
      </c>
      <c r="F39" s="140"/>
      <c r="G39" s="162">
        <v>50</v>
      </c>
      <c r="H39" s="158"/>
      <c r="I39" s="158"/>
      <c r="J39" s="158"/>
      <c r="K39" s="158"/>
      <c r="L39" s="158"/>
      <c r="M39" s="226">
        <v>60</v>
      </c>
      <c r="N39" s="176"/>
      <c r="O39" s="176"/>
      <c r="P39" s="176"/>
      <c r="Q39" s="176"/>
    </row>
    <row r="40" spans="1:17" ht="15" customHeight="1">
      <c r="A40" s="639"/>
      <c r="B40" s="642"/>
      <c r="C40" s="207"/>
      <c r="D40" s="207"/>
      <c r="E40" s="138" t="s">
        <v>249</v>
      </c>
      <c r="F40" s="138"/>
      <c r="G40" s="162">
        <v>180</v>
      </c>
      <c r="H40" s="78"/>
      <c r="I40" s="78"/>
      <c r="J40" s="78"/>
      <c r="K40" s="78"/>
      <c r="L40" s="158"/>
      <c r="M40" s="226">
        <v>190</v>
      </c>
      <c r="N40" s="176"/>
      <c r="O40" s="176"/>
      <c r="P40" s="176"/>
      <c r="Q40" s="176"/>
    </row>
    <row r="41" spans="1:17">
      <c r="A41" s="672">
        <v>508</v>
      </c>
      <c r="B41" s="560" t="s">
        <v>150</v>
      </c>
      <c r="C41" s="308">
        <v>200</v>
      </c>
      <c r="D41" s="308">
        <v>200</v>
      </c>
      <c r="E41" s="346" t="s">
        <v>91</v>
      </c>
      <c r="F41" s="305">
        <v>25</v>
      </c>
      <c r="G41" s="97">
        <v>30.5</v>
      </c>
      <c r="H41" s="98">
        <v>0.5</v>
      </c>
      <c r="I41" s="98">
        <v>0</v>
      </c>
      <c r="J41" s="98">
        <v>27</v>
      </c>
      <c r="K41" s="98">
        <v>110</v>
      </c>
      <c r="L41" s="49">
        <v>25</v>
      </c>
      <c r="M41" s="49">
        <v>30.5</v>
      </c>
      <c r="N41" s="54">
        <v>0.5</v>
      </c>
      <c r="O41" s="54">
        <v>0</v>
      </c>
      <c r="P41" s="54">
        <v>27</v>
      </c>
      <c r="Q41" s="54">
        <v>110</v>
      </c>
    </row>
    <row r="42" spans="1:17" ht="15" customHeight="1">
      <c r="A42" s="672"/>
      <c r="B42" s="560"/>
      <c r="C42" s="190"/>
      <c r="D42" s="190"/>
      <c r="E42" s="346" t="s">
        <v>32</v>
      </c>
      <c r="F42" s="305">
        <v>13</v>
      </c>
      <c r="G42" s="305">
        <v>13</v>
      </c>
      <c r="H42" s="99"/>
      <c r="I42" s="99"/>
      <c r="J42" s="99"/>
      <c r="K42" s="99"/>
      <c r="L42" s="271">
        <v>13</v>
      </c>
      <c r="M42" s="271">
        <v>13</v>
      </c>
      <c r="N42" s="86"/>
      <c r="O42" s="86"/>
      <c r="P42" s="86"/>
      <c r="Q42" s="86"/>
    </row>
    <row r="43" spans="1:17">
      <c r="A43" s="118">
        <v>108</v>
      </c>
      <c r="B43" s="428" t="s">
        <v>144</v>
      </c>
      <c r="C43" s="56">
        <v>50</v>
      </c>
      <c r="D43" s="56">
        <v>60</v>
      </c>
      <c r="E43" s="297" t="s">
        <v>11</v>
      </c>
      <c r="F43" s="271">
        <v>50</v>
      </c>
      <c r="G43" s="271">
        <v>50</v>
      </c>
      <c r="H43" s="54">
        <v>3.8</v>
      </c>
      <c r="I43" s="54">
        <v>0.4</v>
      </c>
      <c r="J43" s="54">
        <v>24.6</v>
      </c>
      <c r="K43" s="54">
        <v>117</v>
      </c>
      <c r="L43" s="271">
        <v>60</v>
      </c>
      <c r="M43" s="271">
        <v>60</v>
      </c>
      <c r="N43" s="86">
        <v>4.5999999999999996</v>
      </c>
      <c r="O43" s="86">
        <v>0.5</v>
      </c>
      <c r="P43" s="86">
        <v>29.5</v>
      </c>
      <c r="Q43" s="54">
        <v>140</v>
      </c>
    </row>
    <row r="44" spans="1:17">
      <c r="A44" s="118">
        <v>109</v>
      </c>
      <c r="B44" s="428" t="s">
        <v>151</v>
      </c>
      <c r="C44" s="56">
        <v>50</v>
      </c>
      <c r="D44" s="56">
        <v>70</v>
      </c>
      <c r="E44" s="297" t="s">
        <v>15</v>
      </c>
      <c r="F44" s="271">
        <v>50</v>
      </c>
      <c r="G44" s="271">
        <v>50</v>
      </c>
      <c r="H44" s="54">
        <v>3.3</v>
      </c>
      <c r="I44" s="54">
        <v>0.6</v>
      </c>
      <c r="J44" s="54">
        <v>16.7</v>
      </c>
      <c r="K44" s="54">
        <v>87</v>
      </c>
      <c r="L44" s="271">
        <v>70</v>
      </c>
      <c r="M44" s="271">
        <v>70</v>
      </c>
      <c r="N44" s="86">
        <v>4.5999999999999996</v>
      </c>
      <c r="O44" s="86">
        <v>0.8</v>
      </c>
      <c r="P44" s="86">
        <v>23.4</v>
      </c>
      <c r="Q44" s="54">
        <v>121</v>
      </c>
    </row>
    <row r="45" spans="1:17">
      <c r="A45" s="284"/>
      <c r="B45" s="420" t="s">
        <v>127</v>
      </c>
      <c r="C45" s="89">
        <v>140</v>
      </c>
      <c r="D45" s="88">
        <v>140</v>
      </c>
      <c r="E45" s="321" t="s">
        <v>57</v>
      </c>
      <c r="F45" s="48">
        <v>140</v>
      </c>
      <c r="G45" s="48">
        <v>140</v>
      </c>
      <c r="H45" s="52">
        <v>0.5</v>
      </c>
      <c r="I45" s="52">
        <v>0.5</v>
      </c>
      <c r="J45" s="52">
        <v>13.7</v>
      </c>
      <c r="K45" s="52">
        <v>66</v>
      </c>
      <c r="L45" s="112">
        <v>140</v>
      </c>
      <c r="M45" s="112">
        <v>140</v>
      </c>
      <c r="N45" s="52">
        <v>0.5</v>
      </c>
      <c r="O45" s="52">
        <v>0.5</v>
      </c>
      <c r="P45" s="52">
        <v>13.7</v>
      </c>
      <c r="Q45" s="52">
        <v>66</v>
      </c>
    </row>
    <row r="46" spans="1:17">
      <c r="A46" s="646"/>
      <c r="B46" s="465" t="s">
        <v>174</v>
      </c>
      <c r="C46" s="206"/>
      <c r="D46" s="206"/>
      <c r="E46" s="173"/>
      <c r="F46" s="158"/>
      <c r="G46" s="158"/>
      <c r="H46" s="185">
        <f>H44+H43+H41+H32+H31+H24+H21+H18+H45</f>
        <v>28.6</v>
      </c>
      <c r="I46" s="185">
        <f>I44+I43+I41+I32+I31+I24+I21+I18+I45</f>
        <v>31.6</v>
      </c>
      <c r="J46" s="185">
        <f>J44+J43+J41+J32+J31+J24+J21+J18+J45</f>
        <v>117.89999999999999</v>
      </c>
      <c r="K46" s="185">
        <f>K44+K43+K41+K32+K31+K24+K21+K18+K45</f>
        <v>814.40000000000009</v>
      </c>
      <c r="L46" s="185"/>
      <c r="M46" s="185"/>
      <c r="N46" s="185">
        <f>N44+N43+N41+N32+N31+N24+N21+N18+N45</f>
        <v>33.4</v>
      </c>
      <c r="O46" s="185">
        <f>O44+O43+O41+O32+O31+O24+O21+O18+O45</f>
        <v>38.700000000000003</v>
      </c>
      <c r="P46" s="185">
        <f>P44+P43+P41+P32+P31+P24+P21+P18+P45</f>
        <v>136.20000000000002</v>
      </c>
      <c r="Q46" s="185">
        <f>Q44+Q43+Q41+Q32+Q31+Q24+Q21+Q18+Q45</f>
        <v>964</v>
      </c>
    </row>
    <row r="47" spans="1:17">
      <c r="A47" s="646"/>
      <c r="B47" s="465" t="s">
        <v>155</v>
      </c>
      <c r="C47" s="206"/>
      <c r="D47" s="206"/>
      <c r="E47" s="173"/>
      <c r="F47" s="158"/>
      <c r="G47" s="158"/>
      <c r="H47" s="185">
        <f>H46+H19</f>
        <v>49.49</v>
      </c>
      <c r="I47" s="185">
        <f>I46+I19</f>
        <v>56.67</v>
      </c>
      <c r="J47" s="185">
        <f>J46+J19</f>
        <v>190.23</v>
      </c>
      <c r="K47" s="185">
        <f>K46+K19</f>
        <v>1388.2</v>
      </c>
      <c r="L47" s="185"/>
      <c r="M47" s="185"/>
      <c r="N47" s="185">
        <f>N46+N19</f>
        <v>59.28</v>
      </c>
      <c r="O47" s="185">
        <f>O46+O19</f>
        <v>68.72</v>
      </c>
      <c r="P47" s="185">
        <f>P46+P19</f>
        <v>221.3</v>
      </c>
      <c r="Q47" s="185">
        <f>Q46+Q19</f>
        <v>1647.5</v>
      </c>
    </row>
    <row r="48" spans="1:17">
      <c r="A48" s="176"/>
      <c r="B48" s="669" t="s">
        <v>134</v>
      </c>
      <c r="C48" s="670"/>
      <c r="D48" s="670"/>
      <c r="E48" s="671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ht="15" customHeight="1">
      <c r="A49" s="592">
        <v>22</v>
      </c>
      <c r="B49" s="611" t="s">
        <v>135</v>
      </c>
      <c r="C49" s="199">
        <v>100</v>
      </c>
      <c r="D49" s="441"/>
      <c r="E49" s="440" t="s">
        <v>59</v>
      </c>
      <c r="F49" s="156">
        <v>108</v>
      </c>
      <c r="G49" s="156">
        <v>91</v>
      </c>
      <c r="H49" s="157">
        <v>1</v>
      </c>
      <c r="I49" s="157">
        <v>10.199999999999999</v>
      </c>
      <c r="J49" s="157">
        <v>3.5</v>
      </c>
      <c r="K49" s="157">
        <v>110</v>
      </c>
      <c r="L49" s="176"/>
      <c r="M49" s="176"/>
      <c r="N49" s="176"/>
      <c r="O49" s="176"/>
      <c r="P49" s="176"/>
      <c r="Q49" s="176"/>
    </row>
    <row r="50" spans="1:17">
      <c r="A50" s="592"/>
      <c r="B50" s="611"/>
      <c r="C50" s="199"/>
      <c r="D50" s="441"/>
      <c r="E50" s="440" t="s">
        <v>81</v>
      </c>
      <c r="F50" s="156">
        <v>10</v>
      </c>
      <c r="G50" s="156">
        <v>10</v>
      </c>
      <c r="H50" s="376"/>
      <c r="I50" s="376"/>
      <c r="J50" s="376"/>
      <c r="K50" s="376"/>
      <c r="L50" s="176"/>
      <c r="M50" s="176"/>
      <c r="N50" s="176"/>
      <c r="O50" s="176"/>
      <c r="P50" s="176"/>
      <c r="Q50" s="176"/>
    </row>
    <row r="51" spans="1:17">
      <c r="A51" s="592">
        <v>44</v>
      </c>
      <c r="B51" s="622" t="s">
        <v>136</v>
      </c>
      <c r="C51" s="460">
        <v>100</v>
      </c>
      <c r="D51" s="466"/>
      <c r="E51" s="173" t="s">
        <v>43</v>
      </c>
      <c r="F51" s="156">
        <v>74</v>
      </c>
      <c r="G51" s="156">
        <v>59</v>
      </c>
      <c r="H51" s="374">
        <v>1.6</v>
      </c>
      <c r="I51" s="374">
        <v>7.1</v>
      </c>
      <c r="J51" s="374">
        <v>5.9</v>
      </c>
      <c r="K51" s="374">
        <v>94</v>
      </c>
      <c r="L51" s="176"/>
      <c r="M51" s="176"/>
      <c r="N51" s="176"/>
      <c r="O51" s="176"/>
      <c r="P51" s="176"/>
      <c r="Q51" s="176"/>
    </row>
    <row r="52" spans="1:17">
      <c r="A52" s="592"/>
      <c r="B52" s="622"/>
      <c r="C52" s="460"/>
      <c r="D52" s="466"/>
      <c r="E52" s="173" t="s">
        <v>44</v>
      </c>
      <c r="F52" s="156">
        <v>48</v>
      </c>
      <c r="G52" s="156">
        <v>35</v>
      </c>
      <c r="H52" s="208"/>
      <c r="I52" s="208"/>
      <c r="J52" s="208"/>
      <c r="K52" s="208"/>
      <c r="L52" s="176"/>
      <c r="M52" s="176"/>
      <c r="N52" s="176"/>
      <c r="O52" s="176"/>
      <c r="P52" s="176"/>
      <c r="Q52" s="176"/>
    </row>
    <row r="53" spans="1:17">
      <c r="A53" s="592"/>
      <c r="B53" s="622"/>
      <c r="C53" s="460"/>
      <c r="D53" s="466"/>
      <c r="E53" s="173" t="s">
        <v>38</v>
      </c>
      <c r="F53" s="156">
        <v>7</v>
      </c>
      <c r="G53" s="156">
        <v>7</v>
      </c>
      <c r="H53" s="208"/>
      <c r="I53" s="208"/>
      <c r="J53" s="208"/>
      <c r="K53" s="208"/>
      <c r="L53" s="176"/>
      <c r="M53" s="176"/>
      <c r="N53" s="176"/>
      <c r="O53" s="176"/>
      <c r="P53" s="176"/>
      <c r="Q53" s="176"/>
    </row>
    <row r="54" spans="1:17">
      <c r="A54" s="592">
        <v>336</v>
      </c>
      <c r="B54" s="611" t="s">
        <v>269</v>
      </c>
      <c r="C54" s="182" t="s">
        <v>8</v>
      </c>
      <c r="D54" s="196"/>
      <c r="E54" s="457" t="s">
        <v>62</v>
      </c>
      <c r="F54" s="156">
        <v>108</v>
      </c>
      <c r="G54" s="156">
        <v>88</v>
      </c>
      <c r="H54" s="157">
        <v>15.9</v>
      </c>
      <c r="I54" s="157">
        <v>7.8</v>
      </c>
      <c r="J54" s="157">
        <v>3.2</v>
      </c>
      <c r="K54" s="157">
        <v>147</v>
      </c>
      <c r="L54" s="176"/>
      <c r="M54" s="176"/>
      <c r="N54" s="176"/>
      <c r="O54" s="176"/>
      <c r="P54" s="176"/>
      <c r="Q54" s="176"/>
    </row>
    <row r="55" spans="1:17">
      <c r="A55" s="592"/>
      <c r="B55" s="611"/>
      <c r="C55" s="182"/>
      <c r="D55" s="196"/>
      <c r="E55" s="457" t="s">
        <v>56</v>
      </c>
      <c r="F55" s="156">
        <v>7.6</v>
      </c>
      <c r="G55" s="156">
        <v>7.6</v>
      </c>
      <c r="H55" s="158"/>
      <c r="I55" s="158"/>
      <c r="J55" s="158"/>
      <c r="K55" s="158"/>
      <c r="L55" s="176"/>
      <c r="M55" s="176"/>
      <c r="N55" s="176"/>
      <c r="O55" s="176"/>
      <c r="P55" s="176"/>
      <c r="Q55" s="176"/>
    </row>
    <row r="56" spans="1:17">
      <c r="A56" s="592"/>
      <c r="B56" s="611"/>
      <c r="C56" s="182"/>
      <c r="D56" s="196"/>
      <c r="E56" s="457" t="s">
        <v>75</v>
      </c>
      <c r="F56" s="156">
        <v>31.2</v>
      </c>
      <c r="G56" s="156">
        <v>26</v>
      </c>
      <c r="H56" s="158"/>
      <c r="I56" s="158"/>
      <c r="J56" s="158"/>
      <c r="K56" s="158"/>
      <c r="L56" s="176"/>
      <c r="M56" s="176"/>
      <c r="N56" s="176"/>
      <c r="O56" s="176"/>
      <c r="P56" s="176"/>
      <c r="Q56" s="176"/>
    </row>
    <row r="57" spans="1:17">
      <c r="A57" s="592"/>
      <c r="B57" s="611"/>
      <c r="C57" s="182"/>
      <c r="D57" s="196"/>
      <c r="E57" s="457" t="s">
        <v>50</v>
      </c>
      <c r="F57" s="156">
        <v>10</v>
      </c>
      <c r="G57" s="156">
        <v>10</v>
      </c>
      <c r="H57" s="158"/>
      <c r="I57" s="158"/>
      <c r="J57" s="158"/>
      <c r="K57" s="158"/>
      <c r="L57" s="176"/>
      <c r="M57" s="176"/>
      <c r="N57" s="176"/>
      <c r="O57" s="176"/>
      <c r="P57" s="176"/>
      <c r="Q57" s="176"/>
    </row>
    <row r="58" spans="1:17">
      <c r="A58" s="592"/>
      <c r="B58" s="611"/>
      <c r="C58" s="182"/>
      <c r="D58" s="196"/>
      <c r="E58" s="457" t="s">
        <v>38</v>
      </c>
      <c r="F58" s="156">
        <v>7</v>
      </c>
      <c r="G58" s="156">
        <v>7</v>
      </c>
      <c r="H58" s="158"/>
      <c r="I58" s="158"/>
      <c r="J58" s="158"/>
      <c r="K58" s="158"/>
      <c r="L58" s="176"/>
      <c r="M58" s="176"/>
      <c r="N58" s="176"/>
      <c r="O58" s="176"/>
      <c r="P58" s="176"/>
      <c r="Q58" s="176"/>
    </row>
    <row r="59" spans="1:17" ht="15" customHeight="1">
      <c r="A59" s="592">
        <v>262</v>
      </c>
      <c r="B59" s="570" t="s">
        <v>208</v>
      </c>
      <c r="C59" s="178">
        <v>150</v>
      </c>
      <c r="D59" s="178">
        <v>200</v>
      </c>
      <c r="E59" s="452" t="s">
        <v>53</v>
      </c>
      <c r="F59" s="275">
        <v>23</v>
      </c>
      <c r="G59" s="275">
        <v>23</v>
      </c>
      <c r="H59" s="81">
        <v>4.5999999999999996</v>
      </c>
      <c r="I59" s="81">
        <v>6</v>
      </c>
      <c r="J59" s="81">
        <v>23.1</v>
      </c>
      <c r="K59" s="81">
        <v>161</v>
      </c>
      <c r="L59" s="201">
        <v>30</v>
      </c>
      <c r="M59" s="201">
        <v>30</v>
      </c>
      <c r="N59" s="81">
        <v>6.2</v>
      </c>
      <c r="O59" s="81">
        <v>8</v>
      </c>
      <c r="P59" s="81">
        <v>30.8</v>
      </c>
      <c r="Q59" s="81">
        <v>214</v>
      </c>
    </row>
    <row r="60" spans="1:17" ht="15" customHeight="1">
      <c r="A60" s="592"/>
      <c r="B60" s="570"/>
      <c r="C60" s="196"/>
      <c r="D60" s="196"/>
      <c r="E60" s="461" t="s">
        <v>58</v>
      </c>
      <c r="F60" s="275">
        <v>80</v>
      </c>
      <c r="G60" s="275">
        <v>80</v>
      </c>
      <c r="H60" s="184"/>
      <c r="I60" s="184"/>
      <c r="J60" s="184"/>
      <c r="K60" s="184"/>
      <c r="L60" s="201">
        <v>106</v>
      </c>
      <c r="M60" s="201">
        <v>106</v>
      </c>
      <c r="N60" s="81"/>
      <c r="O60" s="81"/>
      <c r="P60" s="81"/>
      <c r="Q60" s="81"/>
    </row>
    <row r="61" spans="1:17" ht="15" customHeight="1">
      <c r="A61" s="592"/>
      <c r="B61" s="570"/>
      <c r="C61" s="196"/>
      <c r="D61" s="196"/>
      <c r="E61" s="463" t="s">
        <v>32</v>
      </c>
      <c r="F61" s="275">
        <v>3</v>
      </c>
      <c r="G61" s="275">
        <v>3</v>
      </c>
      <c r="H61" s="184"/>
      <c r="I61" s="184"/>
      <c r="J61" s="184"/>
      <c r="K61" s="184"/>
      <c r="L61" s="201">
        <v>4.5</v>
      </c>
      <c r="M61" s="201">
        <v>4.5</v>
      </c>
      <c r="N61" s="81"/>
      <c r="O61" s="81"/>
      <c r="P61" s="81"/>
      <c r="Q61" s="81"/>
    </row>
    <row r="62" spans="1:17" ht="15" customHeight="1">
      <c r="A62" s="592"/>
      <c r="B62" s="570"/>
      <c r="C62" s="196"/>
      <c r="D62" s="196"/>
      <c r="E62" s="461" t="s">
        <v>30</v>
      </c>
      <c r="F62" s="275">
        <v>3</v>
      </c>
      <c r="G62" s="275">
        <v>3</v>
      </c>
      <c r="H62" s="184"/>
      <c r="I62" s="184"/>
      <c r="J62" s="184"/>
      <c r="K62" s="184"/>
      <c r="L62" s="275">
        <v>5</v>
      </c>
      <c r="M62" s="275">
        <v>5</v>
      </c>
      <c r="N62" s="81"/>
      <c r="O62" s="81"/>
      <c r="P62" s="81"/>
      <c r="Q62" s="81"/>
    </row>
    <row r="63" spans="1:17" ht="15" customHeight="1">
      <c r="A63" s="542">
        <v>321</v>
      </c>
      <c r="B63" s="612" t="s">
        <v>125</v>
      </c>
      <c r="C63" s="88">
        <v>50</v>
      </c>
      <c r="D63" s="88">
        <v>85</v>
      </c>
      <c r="E63" s="321" t="s">
        <v>52</v>
      </c>
      <c r="F63" s="279">
        <v>40</v>
      </c>
      <c r="G63" s="47">
        <v>39.700000000000003</v>
      </c>
      <c r="H63" s="53">
        <v>8</v>
      </c>
      <c r="I63" s="53">
        <v>6.1</v>
      </c>
      <c r="J63" s="53">
        <v>10.3</v>
      </c>
      <c r="K63" s="53">
        <v>128.6</v>
      </c>
      <c r="L63" s="47">
        <v>68</v>
      </c>
      <c r="M63" s="47">
        <v>67.5</v>
      </c>
      <c r="N63" s="52">
        <v>12</v>
      </c>
      <c r="O63" s="52">
        <v>9.3000000000000007</v>
      </c>
      <c r="P63" s="52">
        <v>15.5</v>
      </c>
      <c r="Q63" s="52">
        <v>193</v>
      </c>
    </row>
    <row r="64" spans="1:17" ht="15" customHeight="1">
      <c r="A64" s="542"/>
      <c r="B64" s="612"/>
      <c r="C64" s="51"/>
      <c r="D64" s="51"/>
      <c r="E64" s="321" t="s">
        <v>53</v>
      </c>
      <c r="F64" s="47">
        <v>3.7</v>
      </c>
      <c r="G64" s="47">
        <v>3.7</v>
      </c>
      <c r="H64" s="53"/>
      <c r="I64" s="53"/>
      <c r="J64" s="53"/>
      <c r="K64" s="53"/>
      <c r="L64" s="47">
        <v>5.5</v>
      </c>
      <c r="M64" s="47">
        <v>5.5</v>
      </c>
      <c r="N64" s="52"/>
      <c r="O64" s="52"/>
      <c r="P64" s="52"/>
      <c r="Q64" s="52"/>
    </row>
    <row r="65" spans="1:17" ht="15" customHeight="1">
      <c r="A65" s="542"/>
      <c r="B65" s="612"/>
      <c r="C65" s="51"/>
      <c r="D65" s="51"/>
      <c r="E65" s="321" t="s">
        <v>126</v>
      </c>
      <c r="F65" s="279">
        <v>2</v>
      </c>
      <c r="G65" s="47">
        <v>1.5</v>
      </c>
      <c r="H65" s="53"/>
      <c r="I65" s="53"/>
      <c r="J65" s="53"/>
      <c r="K65" s="53"/>
      <c r="L65" s="47">
        <v>2.8</v>
      </c>
      <c r="M65" s="47">
        <v>2.5</v>
      </c>
      <c r="N65" s="52"/>
      <c r="O65" s="52"/>
      <c r="P65" s="52"/>
      <c r="Q65" s="52"/>
    </row>
    <row r="66" spans="1:17" ht="15" customHeight="1">
      <c r="A66" s="542"/>
      <c r="B66" s="612"/>
      <c r="C66" s="51"/>
      <c r="D66" s="51"/>
      <c r="E66" s="321" t="s">
        <v>32</v>
      </c>
      <c r="F66" s="47">
        <v>3.5</v>
      </c>
      <c r="G66" s="47">
        <v>3.5</v>
      </c>
      <c r="H66" s="53"/>
      <c r="I66" s="53"/>
      <c r="J66" s="53"/>
      <c r="K66" s="53"/>
      <c r="L66" s="47">
        <v>5</v>
      </c>
      <c r="M66" s="47">
        <v>5</v>
      </c>
      <c r="N66" s="52"/>
      <c r="O66" s="52"/>
      <c r="P66" s="52"/>
      <c r="Q66" s="52"/>
    </row>
    <row r="67" spans="1:17" ht="15" customHeight="1">
      <c r="A67" s="542"/>
      <c r="B67" s="612"/>
      <c r="C67" s="51"/>
      <c r="D67" s="51"/>
      <c r="E67" s="321" t="s">
        <v>54</v>
      </c>
      <c r="F67" s="47">
        <v>1.7</v>
      </c>
      <c r="G67" s="47">
        <v>1.7</v>
      </c>
      <c r="H67" s="53"/>
      <c r="I67" s="53"/>
      <c r="J67" s="53"/>
      <c r="K67" s="53"/>
      <c r="L67" s="47">
        <v>2.5</v>
      </c>
      <c r="M67" s="47">
        <v>2.5</v>
      </c>
      <c r="N67" s="52"/>
      <c r="O67" s="52"/>
      <c r="P67" s="52"/>
      <c r="Q67" s="52"/>
    </row>
    <row r="68" spans="1:17" ht="15" customHeight="1">
      <c r="A68" s="542"/>
      <c r="B68" s="612"/>
      <c r="C68" s="51"/>
      <c r="D68" s="51"/>
      <c r="E68" s="321" t="s">
        <v>55</v>
      </c>
      <c r="F68" s="279">
        <v>0.01</v>
      </c>
      <c r="G68" s="279">
        <v>0.01</v>
      </c>
      <c r="H68" s="53"/>
      <c r="I68" s="53"/>
      <c r="J68" s="53"/>
      <c r="K68" s="53"/>
      <c r="L68" s="39">
        <v>0.01</v>
      </c>
      <c r="M68" s="39">
        <v>0.01</v>
      </c>
      <c r="N68" s="52"/>
      <c r="O68" s="52"/>
      <c r="P68" s="52"/>
      <c r="Q68" s="52"/>
    </row>
    <row r="69" spans="1:17" ht="15" customHeight="1">
      <c r="A69" s="542"/>
      <c r="B69" s="612"/>
      <c r="C69" s="51"/>
      <c r="D69" s="51"/>
      <c r="E69" s="321" t="s">
        <v>51</v>
      </c>
      <c r="F69" s="279">
        <v>2</v>
      </c>
      <c r="G69" s="279">
        <v>2</v>
      </c>
      <c r="H69" s="53"/>
      <c r="I69" s="53"/>
      <c r="J69" s="53"/>
      <c r="K69" s="53"/>
      <c r="L69" s="279">
        <v>3</v>
      </c>
      <c r="M69" s="279">
        <v>3</v>
      </c>
      <c r="N69" s="52"/>
      <c r="O69" s="52"/>
      <c r="P69" s="52"/>
      <c r="Q69" s="52"/>
    </row>
    <row r="70" spans="1:17" ht="15" customHeight="1">
      <c r="A70" s="542"/>
      <c r="B70" s="612"/>
      <c r="C70" s="51"/>
      <c r="D70" s="51"/>
      <c r="E70" s="321" t="s">
        <v>56</v>
      </c>
      <c r="F70" s="279">
        <v>4</v>
      </c>
      <c r="G70" s="279">
        <v>4</v>
      </c>
      <c r="H70" s="53"/>
      <c r="I70" s="53"/>
      <c r="J70" s="53"/>
      <c r="K70" s="53"/>
      <c r="L70" s="279">
        <v>5</v>
      </c>
      <c r="M70" s="279">
        <v>5</v>
      </c>
      <c r="N70" s="52"/>
      <c r="O70" s="52"/>
      <c r="P70" s="52"/>
      <c r="Q70" s="52"/>
    </row>
    <row r="71" spans="1:17" ht="15" customHeight="1">
      <c r="A71" s="542"/>
      <c r="B71" s="612"/>
      <c r="C71" s="51"/>
      <c r="D71" s="51"/>
      <c r="E71" s="321" t="s">
        <v>124</v>
      </c>
      <c r="F71" s="279">
        <v>10</v>
      </c>
      <c r="G71" s="279">
        <v>10</v>
      </c>
      <c r="H71" s="53"/>
      <c r="I71" s="53"/>
      <c r="J71" s="53"/>
      <c r="K71" s="53"/>
      <c r="L71" s="279">
        <v>10</v>
      </c>
      <c r="M71" s="279">
        <v>10</v>
      </c>
      <c r="N71" s="52"/>
      <c r="O71" s="52"/>
      <c r="P71" s="52"/>
      <c r="Q71" s="52"/>
    </row>
  </sheetData>
  <mergeCells count="34">
    <mergeCell ref="A63:A71"/>
    <mergeCell ref="B63:B71"/>
    <mergeCell ref="A24:A31"/>
    <mergeCell ref="B24:B31"/>
    <mergeCell ref="B32:B40"/>
    <mergeCell ref="A32:A40"/>
    <mergeCell ref="A41:A42"/>
    <mergeCell ref="B20:E20"/>
    <mergeCell ref="L4:Q4"/>
    <mergeCell ref="C4:D4"/>
    <mergeCell ref="A2:Q2"/>
    <mergeCell ref="A21:A23"/>
    <mergeCell ref="B21:B23"/>
    <mergeCell ref="A4:A5"/>
    <mergeCell ref="E4:E5"/>
    <mergeCell ref="F4:K4"/>
    <mergeCell ref="A19:A20"/>
    <mergeCell ref="A14:A15"/>
    <mergeCell ref="B14:B15"/>
    <mergeCell ref="A59:A62"/>
    <mergeCell ref="B59:B62"/>
    <mergeCell ref="B41:B42"/>
    <mergeCell ref="A7:A9"/>
    <mergeCell ref="B7:B9"/>
    <mergeCell ref="A46:A47"/>
    <mergeCell ref="A54:A58"/>
    <mergeCell ref="B54:B58"/>
    <mergeCell ref="B51:B53"/>
    <mergeCell ref="A51:A53"/>
    <mergeCell ref="B49:B50"/>
    <mergeCell ref="A49:A50"/>
    <mergeCell ref="B48:E48"/>
    <mergeCell ref="A10:A13"/>
    <mergeCell ref="B10:B13"/>
  </mergeCells>
  <pageMargins left="0.19685039370078741" right="0.19685039370078741" top="0.74803149606299213" bottom="0.39370078740157483" header="0.31496062992125984" footer="0.31496062992125984"/>
  <pageSetup paperSize="9" scale="97" fitToHeight="2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6"/>
  <sheetViews>
    <sheetView workbookViewId="0">
      <selection activeCell="A6" sqref="A6:XFD6"/>
    </sheetView>
  </sheetViews>
  <sheetFormatPr defaultColWidth="9.109375" defaultRowHeight="14.4"/>
  <cols>
    <col min="1" max="1" width="5.33203125" style="20" customWidth="1"/>
    <col min="2" max="2" width="21.44140625" style="20" customWidth="1"/>
    <col min="3" max="4" width="6.6640625" style="20" customWidth="1"/>
    <col min="5" max="5" width="17.5546875" style="20" customWidth="1"/>
    <col min="6" max="17" width="6.6640625" style="20" customWidth="1"/>
    <col min="18" max="18" width="9.21875" style="20" bestFit="1" customWidth="1"/>
    <col min="19" max="16384" width="9.109375" style="20"/>
  </cols>
  <sheetData>
    <row r="1" spans="1:20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0">
      <c r="A2" s="623" t="s">
        <v>378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</row>
    <row r="3" spans="1:20">
      <c r="A3" s="34"/>
      <c r="B3" s="34"/>
      <c r="C3" s="34"/>
      <c r="D3" s="34"/>
      <c r="E3" s="34"/>
      <c r="F3" s="34"/>
      <c r="G3" s="34"/>
      <c r="H3" s="71" t="s">
        <v>228</v>
      </c>
      <c r="I3" s="34"/>
      <c r="J3" s="34"/>
      <c r="K3" s="34"/>
      <c r="L3" s="34"/>
      <c r="M3" s="34"/>
      <c r="N3" s="34"/>
      <c r="O3" s="34"/>
      <c r="P3" s="34"/>
      <c r="Q3" s="34"/>
    </row>
    <row r="4" spans="1:20" ht="26.25" customHeight="1">
      <c r="A4" s="593" t="s">
        <v>20</v>
      </c>
      <c r="B4" s="94" t="s">
        <v>21</v>
      </c>
      <c r="C4" s="593" t="s">
        <v>110</v>
      </c>
      <c r="D4" s="593"/>
      <c r="E4" s="647" t="s">
        <v>22</v>
      </c>
      <c r="F4" s="595" t="s">
        <v>121</v>
      </c>
      <c r="G4" s="595"/>
      <c r="H4" s="595"/>
      <c r="I4" s="595"/>
      <c r="J4" s="595"/>
      <c r="K4" s="595"/>
      <c r="L4" s="595" t="s">
        <v>181</v>
      </c>
      <c r="M4" s="595"/>
      <c r="N4" s="595"/>
      <c r="O4" s="595"/>
      <c r="P4" s="595"/>
      <c r="Q4" s="595"/>
    </row>
    <row r="5" spans="1:20" ht="25.5" customHeight="1">
      <c r="A5" s="593"/>
      <c r="B5" s="64" t="s">
        <v>129</v>
      </c>
      <c r="C5" s="63" t="s">
        <v>122</v>
      </c>
      <c r="D5" s="63" t="s">
        <v>199</v>
      </c>
      <c r="E5" s="647"/>
      <c r="F5" s="59" t="s">
        <v>23</v>
      </c>
      <c r="G5" s="59" t="s">
        <v>24</v>
      </c>
      <c r="H5" s="59" t="s">
        <v>25</v>
      </c>
      <c r="I5" s="59" t="s">
        <v>26</v>
      </c>
      <c r="J5" s="59" t="s">
        <v>27</v>
      </c>
      <c r="K5" s="59" t="s">
        <v>28</v>
      </c>
      <c r="L5" s="59" t="s">
        <v>23</v>
      </c>
      <c r="M5" s="59" t="s">
        <v>24</v>
      </c>
      <c r="N5" s="59" t="s">
        <v>25</v>
      </c>
      <c r="O5" s="59" t="s">
        <v>26</v>
      </c>
      <c r="P5" s="59" t="s">
        <v>27</v>
      </c>
      <c r="Q5" s="59" t="s">
        <v>28</v>
      </c>
    </row>
    <row r="6" spans="1:20" ht="15" customHeight="1">
      <c r="A6" s="111">
        <v>106</v>
      </c>
      <c r="B6" s="420" t="s">
        <v>279</v>
      </c>
      <c r="C6" s="89">
        <v>50</v>
      </c>
      <c r="D6" s="89">
        <v>50</v>
      </c>
      <c r="E6" s="322" t="s">
        <v>380</v>
      </c>
      <c r="F6" s="336">
        <v>53.5</v>
      </c>
      <c r="G6" s="279">
        <v>50</v>
      </c>
      <c r="H6" s="52">
        <v>0.4</v>
      </c>
      <c r="I6" s="52">
        <v>0.05</v>
      </c>
      <c r="J6" s="52">
        <v>1.25</v>
      </c>
      <c r="K6" s="52">
        <v>7</v>
      </c>
      <c r="L6" s="47">
        <v>53.5</v>
      </c>
      <c r="M6" s="279">
        <v>50</v>
      </c>
      <c r="N6" s="52">
        <v>0.4</v>
      </c>
      <c r="O6" s="52">
        <v>0.1</v>
      </c>
      <c r="P6" s="52">
        <v>1.3</v>
      </c>
      <c r="Q6" s="52">
        <v>7</v>
      </c>
    </row>
    <row r="7" spans="1:20" ht="15.75" customHeight="1">
      <c r="A7" s="676">
        <v>337</v>
      </c>
      <c r="B7" s="657" t="s">
        <v>269</v>
      </c>
      <c r="C7" s="178">
        <v>100</v>
      </c>
      <c r="D7" s="178">
        <v>120</v>
      </c>
      <c r="E7" s="179" t="s">
        <v>95</v>
      </c>
      <c r="F7" s="276">
        <v>108</v>
      </c>
      <c r="G7" s="276">
        <v>88</v>
      </c>
      <c r="H7" s="181">
        <v>15.9</v>
      </c>
      <c r="I7" s="181">
        <v>7.8</v>
      </c>
      <c r="J7" s="181">
        <v>3.2</v>
      </c>
      <c r="K7" s="181">
        <v>147</v>
      </c>
      <c r="L7" s="180">
        <v>129.6</v>
      </c>
      <c r="M7" s="180">
        <v>105.6</v>
      </c>
      <c r="N7" s="181">
        <v>19.100000000000001</v>
      </c>
      <c r="O7" s="181">
        <v>9.3000000000000007</v>
      </c>
      <c r="P7" s="181">
        <v>3.8</v>
      </c>
      <c r="Q7" s="181">
        <v>176.4</v>
      </c>
      <c r="R7" s="499">
        <v>330</v>
      </c>
      <c r="S7" s="20">
        <f>F7/1000</f>
        <v>0.108</v>
      </c>
      <c r="T7" s="500">
        <f>S7*R7</f>
        <v>35.64</v>
      </c>
    </row>
    <row r="8" spans="1:20">
      <c r="A8" s="677"/>
      <c r="B8" s="658"/>
      <c r="C8" s="182"/>
      <c r="D8" s="182"/>
      <c r="E8" s="179" t="s">
        <v>85</v>
      </c>
      <c r="F8" s="276">
        <v>5</v>
      </c>
      <c r="G8" s="276">
        <v>5</v>
      </c>
      <c r="H8" s="173"/>
      <c r="I8" s="173"/>
      <c r="J8" s="173"/>
      <c r="K8" s="173"/>
      <c r="L8" s="276">
        <v>6</v>
      </c>
      <c r="M8" s="276">
        <v>6</v>
      </c>
      <c r="N8" s="173"/>
      <c r="O8" s="173"/>
      <c r="P8" s="173"/>
      <c r="Q8" s="173"/>
      <c r="R8" s="499">
        <v>52</v>
      </c>
      <c r="S8" s="20">
        <f t="shared" ref="S8:S71" si="0">F8/1000</f>
        <v>5.0000000000000001E-3</v>
      </c>
      <c r="T8" s="500">
        <f t="shared" ref="T8:T71" si="1">S8*R8</f>
        <v>0.26</v>
      </c>
    </row>
    <row r="9" spans="1:20">
      <c r="A9" s="677"/>
      <c r="B9" s="658"/>
      <c r="C9" s="182"/>
      <c r="D9" s="182"/>
      <c r="E9" s="179" t="s">
        <v>233</v>
      </c>
      <c r="F9" s="180">
        <v>6.5</v>
      </c>
      <c r="G9" s="180">
        <v>6.5</v>
      </c>
      <c r="H9" s="173"/>
      <c r="I9" s="173"/>
      <c r="J9" s="173"/>
      <c r="K9" s="173"/>
      <c r="L9" s="276">
        <v>7</v>
      </c>
      <c r="M9" s="276">
        <v>7</v>
      </c>
      <c r="N9" s="173"/>
      <c r="O9" s="173"/>
      <c r="P9" s="173"/>
      <c r="Q9" s="173"/>
      <c r="R9" s="499">
        <v>165</v>
      </c>
      <c r="S9" s="20">
        <f t="shared" si="0"/>
        <v>6.4999999999999997E-3</v>
      </c>
      <c r="T9" s="500">
        <f t="shared" si="1"/>
        <v>1.0725</v>
      </c>
    </row>
    <row r="10" spans="1:20">
      <c r="A10" s="677"/>
      <c r="B10" s="658"/>
      <c r="C10" s="182"/>
      <c r="D10" s="182"/>
      <c r="E10" s="179" t="s">
        <v>75</v>
      </c>
      <c r="F10" s="180">
        <v>29.3</v>
      </c>
      <c r="G10" s="180">
        <v>26</v>
      </c>
      <c r="H10" s="173"/>
      <c r="I10" s="173"/>
      <c r="J10" s="173"/>
      <c r="K10" s="173"/>
      <c r="L10" s="180">
        <v>35.1</v>
      </c>
      <c r="M10" s="180">
        <v>31.2</v>
      </c>
      <c r="N10" s="173"/>
      <c r="O10" s="173"/>
      <c r="P10" s="173"/>
      <c r="Q10" s="173"/>
      <c r="R10" s="499">
        <v>10</v>
      </c>
      <c r="S10" s="20">
        <f t="shared" si="0"/>
        <v>2.93E-2</v>
      </c>
      <c r="T10" s="500">
        <f t="shared" si="1"/>
        <v>0.29299999999999998</v>
      </c>
    </row>
    <row r="11" spans="1:20">
      <c r="A11" s="677"/>
      <c r="B11" s="658"/>
      <c r="C11" s="182"/>
      <c r="D11" s="182"/>
      <c r="E11" s="179" t="s">
        <v>50</v>
      </c>
      <c r="F11" s="276">
        <v>10</v>
      </c>
      <c r="G11" s="276">
        <v>10</v>
      </c>
      <c r="H11" s="173"/>
      <c r="I11" s="173"/>
      <c r="J11" s="173"/>
      <c r="K11" s="173"/>
      <c r="L11" s="276">
        <v>10</v>
      </c>
      <c r="M11" s="276">
        <v>10</v>
      </c>
      <c r="N11" s="173"/>
      <c r="O11" s="173"/>
      <c r="P11" s="173"/>
      <c r="Q11" s="173"/>
      <c r="R11" s="499">
        <v>208.33</v>
      </c>
      <c r="S11" s="20">
        <f t="shared" si="0"/>
        <v>0.01</v>
      </c>
      <c r="T11" s="500">
        <f t="shared" si="1"/>
        <v>2.0833000000000004</v>
      </c>
    </row>
    <row r="12" spans="1:20">
      <c r="A12" s="677"/>
      <c r="B12" s="658"/>
      <c r="C12" s="182"/>
      <c r="D12" s="182"/>
      <c r="E12" s="179" t="s">
        <v>85</v>
      </c>
      <c r="F12" s="180">
        <v>2.6</v>
      </c>
      <c r="G12" s="180">
        <v>2.6</v>
      </c>
      <c r="H12" s="173"/>
      <c r="I12" s="173"/>
      <c r="J12" s="173"/>
      <c r="K12" s="173"/>
      <c r="L12" s="180">
        <v>3.1</v>
      </c>
      <c r="M12" s="180">
        <v>3.1</v>
      </c>
      <c r="N12" s="173"/>
      <c r="O12" s="173"/>
      <c r="P12" s="173"/>
      <c r="Q12" s="173"/>
      <c r="R12" s="499">
        <v>52</v>
      </c>
      <c r="S12" s="20">
        <f t="shared" si="0"/>
        <v>2.5999999999999999E-3</v>
      </c>
      <c r="T12" s="500">
        <f t="shared" si="1"/>
        <v>0.13519999999999999</v>
      </c>
    </row>
    <row r="13" spans="1:20">
      <c r="A13" s="678"/>
      <c r="B13" s="659"/>
      <c r="C13" s="182"/>
      <c r="D13" s="182"/>
      <c r="E13" s="278" t="s">
        <v>270</v>
      </c>
      <c r="F13" s="180"/>
      <c r="G13" s="277">
        <v>34</v>
      </c>
      <c r="H13" s="173"/>
      <c r="I13" s="173"/>
      <c r="J13" s="173"/>
      <c r="K13" s="173"/>
      <c r="L13" s="180"/>
      <c r="M13" s="277">
        <v>41</v>
      </c>
      <c r="N13" s="173"/>
      <c r="O13" s="173"/>
      <c r="P13" s="173"/>
      <c r="Q13" s="173"/>
      <c r="S13" s="20">
        <f t="shared" si="0"/>
        <v>0</v>
      </c>
      <c r="T13" s="500">
        <f t="shared" si="1"/>
        <v>0</v>
      </c>
    </row>
    <row r="14" spans="1:20">
      <c r="A14" s="679">
        <v>415</v>
      </c>
      <c r="B14" s="657" t="s">
        <v>202</v>
      </c>
      <c r="C14" s="178">
        <v>130</v>
      </c>
      <c r="D14" s="178">
        <v>150</v>
      </c>
      <c r="E14" s="138" t="s">
        <v>71</v>
      </c>
      <c r="F14" s="452">
        <v>44</v>
      </c>
      <c r="G14" s="200">
        <v>44</v>
      </c>
      <c r="H14" s="81">
        <v>3</v>
      </c>
      <c r="I14" s="81">
        <v>5.2</v>
      </c>
      <c r="J14" s="81">
        <v>28</v>
      </c>
      <c r="K14" s="81">
        <v>174</v>
      </c>
      <c r="L14" s="140">
        <v>51</v>
      </c>
      <c r="M14" s="140">
        <v>51</v>
      </c>
      <c r="N14" s="159">
        <v>3.5</v>
      </c>
      <c r="O14" s="159">
        <v>6</v>
      </c>
      <c r="P14" s="159">
        <v>32.4</v>
      </c>
      <c r="Q14" s="159">
        <v>198</v>
      </c>
      <c r="R14" s="20">
        <v>88</v>
      </c>
      <c r="S14" s="20">
        <f t="shared" si="0"/>
        <v>4.3999999999999997E-2</v>
      </c>
      <c r="T14" s="500">
        <f t="shared" si="1"/>
        <v>3.8719999999999999</v>
      </c>
    </row>
    <row r="15" spans="1:20" ht="15" customHeight="1">
      <c r="A15" s="680"/>
      <c r="B15" s="658"/>
      <c r="C15" s="196"/>
      <c r="D15" s="196"/>
      <c r="E15" s="138" t="s">
        <v>216</v>
      </c>
      <c r="F15" s="452">
        <v>94</v>
      </c>
      <c r="G15" s="200">
        <v>94</v>
      </c>
      <c r="H15" s="184"/>
      <c r="I15" s="184"/>
      <c r="J15" s="184"/>
      <c r="K15" s="184"/>
      <c r="L15" s="140">
        <v>108</v>
      </c>
      <c r="M15" s="140">
        <v>108</v>
      </c>
      <c r="N15" s="176"/>
      <c r="O15" s="176"/>
      <c r="P15" s="176"/>
      <c r="Q15" s="176"/>
      <c r="S15" s="20">
        <f t="shared" si="0"/>
        <v>9.4E-2</v>
      </c>
      <c r="T15" s="500">
        <f t="shared" si="1"/>
        <v>0</v>
      </c>
    </row>
    <row r="16" spans="1:20">
      <c r="A16" s="681"/>
      <c r="B16" s="659"/>
      <c r="C16" s="196"/>
      <c r="D16" s="196"/>
      <c r="E16" s="138" t="s">
        <v>171</v>
      </c>
      <c r="F16" s="453">
        <v>5.5</v>
      </c>
      <c r="G16" s="80">
        <v>5.5</v>
      </c>
      <c r="H16" s="184"/>
      <c r="I16" s="184"/>
      <c r="J16" s="184"/>
      <c r="K16" s="184"/>
      <c r="L16" s="140">
        <v>6.3</v>
      </c>
      <c r="M16" s="140">
        <v>6.3</v>
      </c>
      <c r="N16" s="176"/>
      <c r="O16" s="176"/>
      <c r="P16" s="176"/>
      <c r="Q16" s="176"/>
      <c r="R16" s="20">
        <v>680</v>
      </c>
      <c r="S16" s="20">
        <f t="shared" si="0"/>
        <v>5.4999999999999997E-3</v>
      </c>
      <c r="T16" s="500">
        <f t="shared" si="1"/>
        <v>3.7399999999999998</v>
      </c>
    </row>
    <row r="17" spans="1:20" ht="15" customHeight="1">
      <c r="A17" s="542">
        <v>493</v>
      </c>
      <c r="B17" s="571" t="s">
        <v>145</v>
      </c>
      <c r="C17" s="367">
        <v>200</v>
      </c>
      <c r="D17" s="367">
        <v>200</v>
      </c>
      <c r="E17" s="321" t="s">
        <v>31</v>
      </c>
      <c r="F17" s="454">
        <v>1</v>
      </c>
      <c r="G17" s="112">
        <v>1</v>
      </c>
      <c r="H17" s="52">
        <v>0.1</v>
      </c>
      <c r="I17" s="52">
        <v>0</v>
      </c>
      <c r="J17" s="54">
        <v>15</v>
      </c>
      <c r="K17" s="54">
        <v>60</v>
      </c>
      <c r="L17" s="48">
        <v>1</v>
      </c>
      <c r="M17" s="48">
        <v>1</v>
      </c>
      <c r="N17" s="53">
        <v>0.1</v>
      </c>
      <c r="O17" s="53">
        <v>0</v>
      </c>
      <c r="P17" s="86">
        <v>15</v>
      </c>
      <c r="Q17" s="86">
        <v>60</v>
      </c>
      <c r="R17" s="20">
        <v>420</v>
      </c>
      <c r="S17" s="20">
        <f t="shared" si="0"/>
        <v>1E-3</v>
      </c>
      <c r="T17" s="500">
        <f t="shared" si="1"/>
        <v>0.42</v>
      </c>
    </row>
    <row r="18" spans="1:20">
      <c r="A18" s="542"/>
      <c r="B18" s="571"/>
      <c r="C18" s="367"/>
      <c r="D18" s="367"/>
      <c r="E18" s="321" t="s">
        <v>32</v>
      </c>
      <c r="F18" s="454">
        <v>13</v>
      </c>
      <c r="G18" s="112">
        <v>13</v>
      </c>
      <c r="H18" s="40"/>
      <c r="I18" s="40"/>
      <c r="J18" s="42"/>
      <c r="K18" s="42"/>
      <c r="L18" s="112">
        <v>13</v>
      </c>
      <c r="M18" s="112">
        <v>13</v>
      </c>
      <c r="N18" s="53"/>
      <c r="O18" s="53"/>
      <c r="P18" s="86"/>
      <c r="Q18" s="86"/>
      <c r="R18" s="20">
        <v>90</v>
      </c>
      <c r="S18" s="20">
        <f t="shared" si="0"/>
        <v>1.2999999999999999E-2</v>
      </c>
      <c r="T18" s="500">
        <f t="shared" si="1"/>
        <v>1.17</v>
      </c>
    </row>
    <row r="19" spans="1:20">
      <c r="A19" s="514">
        <v>108</v>
      </c>
      <c r="B19" s="516" t="s">
        <v>144</v>
      </c>
      <c r="C19" s="88">
        <v>40</v>
      </c>
      <c r="D19" s="88">
        <v>50</v>
      </c>
      <c r="E19" s="321" t="s">
        <v>11</v>
      </c>
      <c r="F19" s="301">
        <v>40</v>
      </c>
      <c r="G19" s="271">
        <v>40</v>
      </c>
      <c r="H19" s="54">
        <v>3.04</v>
      </c>
      <c r="I19" s="54">
        <v>0.32</v>
      </c>
      <c r="J19" s="54">
        <v>19.68</v>
      </c>
      <c r="K19" s="54">
        <v>94</v>
      </c>
      <c r="L19" s="112">
        <v>50</v>
      </c>
      <c r="M19" s="112">
        <v>50</v>
      </c>
      <c r="N19" s="52">
        <v>3.8</v>
      </c>
      <c r="O19" s="52">
        <v>0.4</v>
      </c>
      <c r="P19" s="52">
        <v>24.6</v>
      </c>
      <c r="Q19" s="54">
        <v>117.5</v>
      </c>
      <c r="S19" s="20">
        <f t="shared" si="0"/>
        <v>0.04</v>
      </c>
      <c r="T19" s="500">
        <f t="shared" si="1"/>
        <v>0</v>
      </c>
    </row>
    <row r="20" spans="1:20">
      <c r="A20" s="264">
        <v>101</v>
      </c>
      <c r="B20" s="420" t="s">
        <v>169</v>
      </c>
      <c r="C20" s="88">
        <v>13.5</v>
      </c>
      <c r="D20" s="88">
        <v>20</v>
      </c>
      <c r="E20" s="334" t="s">
        <v>70</v>
      </c>
      <c r="F20" s="335">
        <v>13.7</v>
      </c>
      <c r="G20" s="47">
        <v>13.5</v>
      </c>
      <c r="H20" s="52">
        <v>2.6</v>
      </c>
      <c r="I20" s="52">
        <v>2.6</v>
      </c>
      <c r="J20" s="52">
        <v>0</v>
      </c>
      <c r="K20" s="52">
        <v>35</v>
      </c>
      <c r="L20" s="279">
        <v>20.5</v>
      </c>
      <c r="M20" s="279">
        <v>20</v>
      </c>
      <c r="N20" s="52">
        <v>3.8</v>
      </c>
      <c r="O20" s="52">
        <v>3.8</v>
      </c>
      <c r="P20" s="52">
        <v>0</v>
      </c>
      <c r="Q20" s="52">
        <v>52</v>
      </c>
      <c r="S20" s="20">
        <f t="shared" si="0"/>
        <v>1.3699999999999999E-2</v>
      </c>
      <c r="T20" s="500">
        <f t="shared" si="1"/>
        <v>0</v>
      </c>
    </row>
    <row r="21" spans="1:20">
      <c r="A21" s="117"/>
      <c r="B21" s="420"/>
      <c r="C21" s="89"/>
      <c r="D21" s="88"/>
      <c r="E21" s="321"/>
      <c r="F21" s="322"/>
      <c r="G21" s="112"/>
      <c r="H21" s="52"/>
      <c r="I21" s="52"/>
      <c r="J21" s="52"/>
      <c r="K21" s="52"/>
      <c r="L21" s="112"/>
      <c r="M21" s="112"/>
      <c r="N21" s="52"/>
      <c r="O21" s="52"/>
      <c r="P21" s="52"/>
      <c r="Q21" s="52"/>
      <c r="T21" s="500"/>
    </row>
    <row r="22" spans="1:20">
      <c r="A22" s="682"/>
      <c r="B22" s="436" t="s">
        <v>154</v>
      </c>
      <c r="C22" s="196"/>
      <c r="D22" s="196"/>
      <c r="E22" s="455"/>
      <c r="F22" s="172"/>
      <c r="G22" s="158"/>
      <c r="H22" s="185">
        <f>SUM(H6:H21)</f>
        <v>25.040000000000003</v>
      </c>
      <c r="I22" s="185">
        <f t="shared" ref="I22:Q22" si="2">SUM(I6:I21)</f>
        <v>15.97</v>
      </c>
      <c r="J22" s="185">
        <f t="shared" si="2"/>
        <v>67.13</v>
      </c>
      <c r="K22" s="185">
        <f t="shared" si="2"/>
        <v>517</v>
      </c>
      <c r="L22" s="185"/>
      <c r="M22" s="185"/>
      <c r="N22" s="185">
        <f t="shared" si="2"/>
        <v>30.700000000000003</v>
      </c>
      <c r="O22" s="185">
        <f t="shared" si="2"/>
        <v>19.600000000000001</v>
      </c>
      <c r="P22" s="185">
        <f t="shared" si="2"/>
        <v>77.099999999999994</v>
      </c>
      <c r="Q22" s="185">
        <f t="shared" si="2"/>
        <v>610.9</v>
      </c>
      <c r="S22" s="20">
        <f t="shared" si="0"/>
        <v>0</v>
      </c>
      <c r="T22" s="500">
        <f t="shared" si="1"/>
        <v>0</v>
      </c>
    </row>
    <row r="23" spans="1:20">
      <c r="A23" s="682"/>
      <c r="B23" s="673" t="s">
        <v>128</v>
      </c>
      <c r="C23" s="674"/>
      <c r="D23" s="674"/>
      <c r="E23" s="675"/>
      <c r="F23" s="172"/>
      <c r="G23" s="158"/>
      <c r="H23" s="158"/>
      <c r="I23" s="158"/>
      <c r="J23" s="158"/>
      <c r="K23" s="158"/>
      <c r="L23" s="176"/>
      <c r="M23" s="176"/>
      <c r="N23" s="176"/>
      <c r="O23" s="176"/>
      <c r="P23" s="176"/>
      <c r="Q23" s="176"/>
      <c r="S23" s="20">
        <f t="shared" si="0"/>
        <v>0</v>
      </c>
      <c r="T23" s="500">
        <f t="shared" si="1"/>
        <v>0</v>
      </c>
    </row>
    <row r="24" spans="1:20" ht="15" customHeight="1">
      <c r="A24" s="676">
        <v>76</v>
      </c>
      <c r="B24" s="657" t="s">
        <v>383</v>
      </c>
      <c r="C24" s="178">
        <v>60</v>
      </c>
      <c r="D24" s="178">
        <v>100</v>
      </c>
      <c r="E24" s="434" t="s">
        <v>34</v>
      </c>
      <c r="F24" s="427">
        <v>17.600000000000001</v>
      </c>
      <c r="G24" s="134">
        <v>13.2</v>
      </c>
      <c r="H24" s="171">
        <v>0.78</v>
      </c>
      <c r="I24" s="171">
        <v>6.4</v>
      </c>
      <c r="J24" s="171">
        <v>4</v>
      </c>
      <c r="K24" s="171">
        <v>78</v>
      </c>
      <c r="L24" s="274">
        <v>29.4</v>
      </c>
      <c r="M24" s="274">
        <v>22</v>
      </c>
      <c r="N24" s="171">
        <v>1.3</v>
      </c>
      <c r="O24" s="171">
        <v>10.8</v>
      </c>
      <c r="P24" s="171">
        <v>6.8</v>
      </c>
      <c r="Q24" s="171">
        <v>130</v>
      </c>
      <c r="S24" s="20">
        <f t="shared" si="0"/>
        <v>1.7600000000000001E-2</v>
      </c>
      <c r="T24" s="500">
        <f t="shared" si="1"/>
        <v>0</v>
      </c>
    </row>
    <row r="25" spans="1:20">
      <c r="A25" s="677"/>
      <c r="B25" s="658"/>
      <c r="C25" s="182"/>
      <c r="D25" s="182"/>
      <c r="E25" s="434" t="s">
        <v>44</v>
      </c>
      <c r="F25" s="427">
        <v>11.4</v>
      </c>
      <c r="G25" s="274">
        <v>9</v>
      </c>
      <c r="H25" s="186"/>
      <c r="I25" s="186"/>
      <c r="J25" s="186"/>
      <c r="K25" s="186"/>
      <c r="L25" s="274">
        <v>19</v>
      </c>
      <c r="M25" s="274">
        <v>15</v>
      </c>
      <c r="N25" s="187"/>
      <c r="O25" s="187"/>
      <c r="P25" s="187"/>
      <c r="Q25" s="187"/>
      <c r="S25" s="20">
        <f t="shared" si="0"/>
        <v>1.14E-2</v>
      </c>
      <c r="T25" s="500">
        <f t="shared" si="1"/>
        <v>0</v>
      </c>
    </row>
    <row r="26" spans="1:20">
      <c r="A26" s="677"/>
      <c r="B26" s="658"/>
      <c r="C26" s="182"/>
      <c r="D26" s="182"/>
      <c r="E26" s="434" t="s">
        <v>36</v>
      </c>
      <c r="F26" s="427">
        <v>7.8</v>
      </c>
      <c r="G26" s="274">
        <v>6</v>
      </c>
      <c r="H26" s="186"/>
      <c r="I26" s="186"/>
      <c r="J26" s="186"/>
      <c r="K26" s="186"/>
      <c r="L26" s="274">
        <v>13</v>
      </c>
      <c r="M26" s="274">
        <v>10</v>
      </c>
      <c r="N26" s="187"/>
      <c r="O26" s="187"/>
      <c r="P26" s="187"/>
      <c r="Q26" s="187"/>
      <c r="S26" s="20">
        <f t="shared" si="0"/>
        <v>7.7999999999999996E-3</v>
      </c>
      <c r="T26" s="500">
        <f t="shared" si="1"/>
        <v>0</v>
      </c>
    </row>
    <row r="27" spans="1:20">
      <c r="A27" s="677"/>
      <c r="B27" s="658"/>
      <c r="C27" s="182"/>
      <c r="D27" s="182"/>
      <c r="E27" s="434" t="s">
        <v>45</v>
      </c>
      <c r="F27" s="427">
        <v>22.8</v>
      </c>
      <c r="G27" s="274">
        <v>18</v>
      </c>
      <c r="H27" s="186"/>
      <c r="I27" s="186"/>
      <c r="J27" s="186"/>
      <c r="K27" s="186"/>
      <c r="L27" s="274">
        <v>38</v>
      </c>
      <c r="M27" s="274">
        <v>30</v>
      </c>
      <c r="N27" s="187"/>
      <c r="O27" s="187"/>
      <c r="P27" s="187"/>
      <c r="Q27" s="187"/>
      <c r="S27" s="20">
        <f t="shared" si="0"/>
        <v>2.2800000000000001E-2</v>
      </c>
      <c r="T27" s="500">
        <f t="shared" si="1"/>
        <v>0</v>
      </c>
    </row>
    <row r="28" spans="1:20">
      <c r="A28" s="677"/>
      <c r="B28" s="658"/>
      <c r="C28" s="182"/>
      <c r="D28" s="182"/>
      <c r="E28" s="434" t="s">
        <v>35</v>
      </c>
      <c r="F28" s="427">
        <v>10.8</v>
      </c>
      <c r="G28" s="274">
        <v>9</v>
      </c>
      <c r="H28" s="186"/>
      <c r="I28" s="186"/>
      <c r="J28" s="186"/>
      <c r="K28" s="186"/>
      <c r="L28" s="274">
        <v>18</v>
      </c>
      <c r="M28" s="274">
        <v>15</v>
      </c>
      <c r="N28" s="187"/>
      <c r="O28" s="187"/>
      <c r="P28" s="187"/>
      <c r="Q28" s="187"/>
      <c r="S28" s="20">
        <f t="shared" si="0"/>
        <v>1.0800000000000001E-2</v>
      </c>
      <c r="T28" s="500">
        <f t="shared" si="1"/>
        <v>0</v>
      </c>
    </row>
    <row r="29" spans="1:20">
      <c r="A29" s="678"/>
      <c r="B29" s="659"/>
      <c r="C29" s="182"/>
      <c r="D29" s="182"/>
      <c r="E29" s="434" t="s">
        <v>38</v>
      </c>
      <c r="F29" s="427">
        <v>6.5</v>
      </c>
      <c r="G29" s="134">
        <v>6.5</v>
      </c>
      <c r="H29" s="186"/>
      <c r="I29" s="186"/>
      <c r="J29" s="186"/>
      <c r="K29" s="186"/>
      <c r="L29" s="134">
        <v>7.5</v>
      </c>
      <c r="M29" s="134">
        <v>7.5</v>
      </c>
      <c r="N29" s="187"/>
      <c r="O29" s="187"/>
      <c r="P29" s="187"/>
      <c r="Q29" s="187"/>
      <c r="S29" s="20">
        <f t="shared" si="0"/>
        <v>6.4999999999999997E-3</v>
      </c>
      <c r="T29" s="500">
        <f t="shared" si="1"/>
        <v>0</v>
      </c>
    </row>
    <row r="30" spans="1:20" ht="15" customHeight="1">
      <c r="A30" s="637" t="s">
        <v>235</v>
      </c>
      <c r="B30" s="640" t="s">
        <v>297</v>
      </c>
      <c r="C30" s="149" t="s">
        <v>133</v>
      </c>
      <c r="D30" s="149" t="s">
        <v>288</v>
      </c>
      <c r="E30" s="138" t="s">
        <v>232</v>
      </c>
      <c r="F30" s="139">
        <v>41.6</v>
      </c>
      <c r="G30" s="139">
        <v>24</v>
      </c>
      <c r="H30" s="188">
        <v>1.6</v>
      </c>
      <c r="I30" s="188">
        <v>4.0999999999999996</v>
      </c>
      <c r="J30" s="188">
        <v>11.6</v>
      </c>
      <c r="K30" s="188">
        <v>99.2</v>
      </c>
      <c r="L30" s="139">
        <v>52.1</v>
      </c>
      <c r="M30" s="139">
        <v>30</v>
      </c>
      <c r="N30" s="159">
        <v>2.1</v>
      </c>
      <c r="O30" s="159">
        <v>5.0999999999999996</v>
      </c>
      <c r="P30" s="159">
        <v>14.5</v>
      </c>
      <c r="Q30" s="159">
        <v>112.5</v>
      </c>
      <c r="S30" s="20">
        <f t="shared" si="0"/>
        <v>4.1599999999999998E-2</v>
      </c>
      <c r="T30" s="500">
        <f t="shared" si="1"/>
        <v>0</v>
      </c>
    </row>
    <row r="31" spans="1:20">
      <c r="A31" s="638"/>
      <c r="B31" s="641"/>
      <c r="C31" s="149"/>
      <c r="D31" s="189"/>
      <c r="E31" s="138" t="s">
        <v>34</v>
      </c>
      <c r="F31" s="139">
        <v>26.4</v>
      </c>
      <c r="G31" s="139">
        <v>20</v>
      </c>
      <c r="H31" s="153"/>
      <c r="I31" s="153"/>
      <c r="J31" s="153"/>
      <c r="K31" s="153"/>
      <c r="L31" s="139">
        <v>33</v>
      </c>
      <c r="M31" s="139">
        <v>25</v>
      </c>
      <c r="N31" s="152"/>
      <c r="O31" s="152"/>
      <c r="P31" s="152"/>
      <c r="Q31" s="168"/>
      <c r="S31" s="20">
        <f t="shared" si="0"/>
        <v>2.64E-2</v>
      </c>
      <c r="T31" s="500">
        <f t="shared" si="1"/>
        <v>0</v>
      </c>
    </row>
    <row r="32" spans="1:20">
      <c r="A32" s="638"/>
      <c r="B32" s="641"/>
      <c r="C32" s="190"/>
      <c r="D32" s="189"/>
      <c r="E32" s="138" t="s">
        <v>71</v>
      </c>
      <c r="F32" s="139">
        <v>8</v>
      </c>
      <c r="G32" s="139">
        <v>8</v>
      </c>
      <c r="H32" s="153"/>
      <c r="I32" s="153"/>
      <c r="J32" s="153"/>
      <c r="K32" s="153"/>
      <c r="L32" s="139">
        <v>10</v>
      </c>
      <c r="M32" s="139">
        <v>10</v>
      </c>
      <c r="N32" s="152"/>
      <c r="O32" s="152"/>
      <c r="P32" s="152"/>
      <c r="Q32" s="168"/>
      <c r="S32" s="20">
        <f t="shared" si="0"/>
        <v>8.0000000000000002E-3</v>
      </c>
      <c r="T32" s="500">
        <f t="shared" si="1"/>
        <v>0</v>
      </c>
    </row>
    <row r="33" spans="1:20">
      <c r="A33" s="638"/>
      <c r="B33" s="641"/>
      <c r="C33" s="190"/>
      <c r="D33" s="189"/>
      <c r="E33" s="138" t="s">
        <v>36</v>
      </c>
      <c r="F33" s="139">
        <v>10</v>
      </c>
      <c r="G33" s="139">
        <v>8</v>
      </c>
      <c r="H33" s="153"/>
      <c r="I33" s="153"/>
      <c r="J33" s="153"/>
      <c r="K33" s="153"/>
      <c r="L33" s="139">
        <v>12.5</v>
      </c>
      <c r="M33" s="139">
        <v>10</v>
      </c>
      <c r="N33" s="152"/>
      <c r="O33" s="152"/>
      <c r="P33" s="152"/>
      <c r="Q33" s="168"/>
      <c r="S33" s="20">
        <f t="shared" si="0"/>
        <v>0.01</v>
      </c>
      <c r="T33" s="500">
        <f t="shared" si="1"/>
        <v>0</v>
      </c>
    </row>
    <row r="34" spans="1:20">
      <c r="A34" s="638"/>
      <c r="B34" s="641"/>
      <c r="C34" s="190"/>
      <c r="D34" s="189"/>
      <c r="E34" s="138" t="s">
        <v>35</v>
      </c>
      <c r="F34" s="139">
        <v>9.6</v>
      </c>
      <c r="G34" s="139">
        <v>8</v>
      </c>
      <c r="H34" s="153"/>
      <c r="I34" s="153"/>
      <c r="J34" s="153"/>
      <c r="K34" s="153"/>
      <c r="L34" s="150">
        <v>12</v>
      </c>
      <c r="M34" s="150">
        <v>10</v>
      </c>
      <c r="N34" s="152"/>
      <c r="O34" s="152"/>
      <c r="P34" s="152"/>
      <c r="Q34" s="152"/>
      <c r="S34" s="20">
        <f t="shared" si="0"/>
        <v>9.5999999999999992E-3</v>
      </c>
      <c r="T34" s="500">
        <f t="shared" si="1"/>
        <v>0</v>
      </c>
    </row>
    <row r="35" spans="1:20">
      <c r="A35" s="638"/>
      <c r="B35" s="641"/>
      <c r="C35" s="190"/>
      <c r="D35" s="189"/>
      <c r="E35" s="138" t="s">
        <v>171</v>
      </c>
      <c r="F35" s="139">
        <v>3</v>
      </c>
      <c r="G35" s="139">
        <v>3</v>
      </c>
      <c r="H35" s="153"/>
      <c r="I35" s="153"/>
      <c r="J35" s="153"/>
      <c r="K35" s="153"/>
      <c r="L35" s="150">
        <v>3.5</v>
      </c>
      <c r="M35" s="150">
        <v>3.5</v>
      </c>
      <c r="N35" s="152"/>
      <c r="O35" s="152"/>
      <c r="P35" s="152"/>
      <c r="Q35" s="152"/>
      <c r="S35" s="20">
        <f t="shared" si="0"/>
        <v>3.0000000000000001E-3</v>
      </c>
      <c r="T35" s="500">
        <f t="shared" si="1"/>
        <v>0</v>
      </c>
    </row>
    <row r="36" spans="1:20">
      <c r="A36" s="638"/>
      <c r="B36" s="641"/>
      <c r="C36" s="190"/>
      <c r="D36" s="191"/>
      <c r="E36" s="192" t="s">
        <v>180</v>
      </c>
      <c r="F36" s="193">
        <v>24</v>
      </c>
      <c r="G36" s="193">
        <v>15</v>
      </c>
      <c r="H36" s="384"/>
      <c r="I36" s="384"/>
      <c r="J36" s="384"/>
      <c r="K36" s="384"/>
      <c r="L36" s="97">
        <v>40</v>
      </c>
      <c r="M36" s="97">
        <v>25</v>
      </c>
      <c r="N36" s="98"/>
      <c r="O36" s="98"/>
      <c r="P36" s="98"/>
      <c r="Q36" s="98"/>
      <c r="S36" s="20">
        <f t="shared" si="0"/>
        <v>2.4E-2</v>
      </c>
      <c r="T36" s="500">
        <f t="shared" si="1"/>
        <v>0</v>
      </c>
    </row>
    <row r="37" spans="1:20">
      <c r="A37" s="639"/>
      <c r="B37" s="642"/>
      <c r="C37" s="190"/>
      <c r="D37" s="195"/>
      <c r="E37" s="138" t="s">
        <v>120</v>
      </c>
      <c r="F37" s="139">
        <v>1</v>
      </c>
      <c r="G37" s="139">
        <v>1</v>
      </c>
      <c r="H37" s="153"/>
      <c r="I37" s="153"/>
      <c r="J37" s="153"/>
      <c r="K37" s="153"/>
      <c r="L37" s="150">
        <v>1</v>
      </c>
      <c r="M37" s="150">
        <v>1</v>
      </c>
      <c r="N37" s="152"/>
      <c r="O37" s="152"/>
      <c r="P37" s="152"/>
      <c r="Q37" s="152"/>
      <c r="S37" s="20">
        <f t="shared" si="0"/>
        <v>1E-3</v>
      </c>
      <c r="T37" s="500">
        <f t="shared" si="1"/>
        <v>0</v>
      </c>
    </row>
    <row r="38" spans="1:20">
      <c r="A38" s="138">
        <v>372</v>
      </c>
      <c r="B38" s="138" t="s">
        <v>263</v>
      </c>
      <c r="C38" s="138" t="s">
        <v>189</v>
      </c>
      <c r="D38" s="182" t="s">
        <v>173</v>
      </c>
      <c r="E38" s="138" t="s">
        <v>265</v>
      </c>
      <c r="F38" s="268">
        <v>45</v>
      </c>
      <c r="G38" s="268">
        <v>36</v>
      </c>
      <c r="H38" s="151">
        <v>6.8</v>
      </c>
      <c r="I38" s="151">
        <v>6.64</v>
      </c>
      <c r="J38" s="151">
        <v>3.2</v>
      </c>
      <c r="K38" s="151">
        <v>108.4</v>
      </c>
      <c r="L38" s="299">
        <v>56</v>
      </c>
      <c r="M38" s="299">
        <v>40</v>
      </c>
      <c r="N38" s="401">
        <v>8.5</v>
      </c>
      <c r="O38" s="401">
        <v>8.3000000000000007</v>
      </c>
      <c r="P38" s="401">
        <v>4</v>
      </c>
      <c r="Q38" s="401">
        <v>123</v>
      </c>
      <c r="S38" s="20">
        <f t="shared" si="0"/>
        <v>4.4999999999999998E-2</v>
      </c>
      <c r="T38" s="500">
        <f t="shared" si="1"/>
        <v>0</v>
      </c>
    </row>
    <row r="39" spans="1:20">
      <c r="A39" s="138">
        <v>442</v>
      </c>
      <c r="B39" s="138" t="s">
        <v>264</v>
      </c>
      <c r="C39" s="138"/>
      <c r="D39" s="196"/>
      <c r="E39" s="138" t="s">
        <v>41</v>
      </c>
      <c r="F39" s="268">
        <v>4</v>
      </c>
      <c r="G39" s="268">
        <v>4</v>
      </c>
      <c r="H39" s="402"/>
      <c r="I39" s="402"/>
      <c r="J39" s="402"/>
      <c r="K39" s="402"/>
      <c r="L39" s="299">
        <v>5</v>
      </c>
      <c r="M39" s="299">
        <v>5</v>
      </c>
      <c r="N39" s="403"/>
      <c r="O39" s="403"/>
      <c r="P39" s="403"/>
      <c r="Q39" s="403"/>
      <c r="S39" s="20">
        <f t="shared" si="0"/>
        <v>4.0000000000000001E-3</v>
      </c>
      <c r="T39" s="500">
        <f t="shared" si="1"/>
        <v>0</v>
      </c>
    </row>
    <row r="40" spans="1:20">
      <c r="A40" s="198"/>
      <c r="B40" s="239"/>
      <c r="C40" s="196"/>
      <c r="D40" s="196"/>
      <c r="E40" s="138" t="s">
        <v>266</v>
      </c>
      <c r="F40" s="268">
        <v>6</v>
      </c>
      <c r="G40" s="268">
        <v>5</v>
      </c>
      <c r="H40" s="402"/>
      <c r="I40" s="402"/>
      <c r="J40" s="402"/>
      <c r="K40" s="402"/>
      <c r="L40" s="299">
        <v>7</v>
      </c>
      <c r="M40" s="299">
        <v>6</v>
      </c>
      <c r="N40" s="403"/>
      <c r="O40" s="403"/>
      <c r="P40" s="403"/>
      <c r="Q40" s="403"/>
      <c r="S40" s="20">
        <f t="shared" si="0"/>
        <v>6.0000000000000001E-3</v>
      </c>
      <c r="T40" s="500">
        <f t="shared" si="1"/>
        <v>0</v>
      </c>
    </row>
    <row r="41" spans="1:20">
      <c r="A41" s="198"/>
      <c r="B41" s="239"/>
      <c r="C41" s="196"/>
      <c r="D41" s="196"/>
      <c r="E41" s="138" t="s">
        <v>171</v>
      </c>
      <c r="F41" s="268">
        <v>3</v>
      </c>
      <c r="G41" s="268">
        <v>3</v>
      </c>
      <c r="H41" s="402"/>
      <c r="I41" s="402"/>
      <c r="J41" s="402"/>
      <c r="K41" s="402"/>
      <c r="L41" s="299">
        <v>4</v>
      </c>
      <c r="M41" s="299">
        <v>4</v>
      </c>
      <c r="N41" s="403"/>
      <c r="O41" s="403"/>
      <c r="P41" s="403"/>
      <c r="Q41" s="403"/>
      <c r="S41" s="20">
        <f t="shared" si="0"/>
        <v>3.0000000000000001E-3</v>
      </c>
      <c r="T41" s="500">
        <f t="shared" si="1"/>
        <v>0</v>
      </c>
    </row>
    <row r="42" spans="1:20">
      <c r="A42" s="198"/>
      <c r="B42" s="239"/>
      <c r="C42" s="196"/>
      <c r="D42" s="196"/>
      <c r="E42" s="138" t="s">
        <v>267</v>
      </c>
      <c r="F42" s="268">
        <v>60</v>
      </c>
      <c r="G42" s="268">
        <v>48</v>
      </c>
      <c r="H42" s="402"/>
      <c r="I42" s="402"/>
      <c r="J42" s="402"/>
      <c r="K42" s="402"/>
      <c r="L42" s="299">
        <v>75</v>
      </c>
      <c r="M42" s="299">
        <v>60</v>
      </c>
      <c r="N42" s="403"/>
      <c r="O42" s="403"/>
      <c r="P42" s="403"/>
      <c r="Q42" s="403"/>
      <c r="S42" s="20">
        <f t="shared" si="0"/>
        <v>0.06</v>
      </c>
      <c r="T42" s="500">
        <f t="shared" si="1"/>
        <v>0</v>
      </c>
    </row>
    <row r="43" spans="1:20">
      <c r="A43" s="198"/>
      <c r="B43" s="239"/>
      <c r="C43" s="196"/>
      <c r="D43" s="196"/>
      <c r="E43" s="170" t="s">
        <v>284</v>
      </c>
      <c r="F43" s="170"/>
      <c r="G43" s="213">
        <v>50</v>
      </c>
      <c r="H43" s="404"/>
      <c r="I43" s="404"/>
      <c r="J43" s="404"/>
      <c r="K43" s="404"/>
      <c r="L43" s="220"/>
      <c r="M43" s="222">
        <v>50</v>
      </c>
      <c r="N43" s="404"/>
      <c r="O43" s="404"/>
      <c r="P43" s="404"/>
      <c r="Q43" s="404"/>
      <c r="S43" s="20">
        <f t="shared" si="0"/>
        <v>0</v>
      </c>
      <c r="T43" s="500">
        <f t="shared" si="1"/>
        <v>0</v>
      </c>
    </row>
    <row r="44" spans="1:20">
      <c r="A44" s="198"/>
      <c r="B44" s="239"/>
      <c r="C44" s="196"/>
      <c r="D44" s="196"/>
      <c r="E44" s="138" t="s">
        <v>85</v>
      </c>
      <c r="F44" s="139">
        <v>1.3</v>
      </c>
      <c r="G44" s="139">
        <v>1.3</v>
      </c>
      <c r="H44" s="172"/>
      <c r="I44" s="172"/>
      <c r="J44" s="172"/>
      <c r="K44" s="172"/>
      <c r="L44" s="139">
        <v>1.3</v>
      </c>
      <c r="M44" s="139">
        <v>1.3</v>
      </c>
      <c r="N44" s="173"/>
      <c r="O44" s="173"/>
      <c r="P44" s="173"/>
      <c r="Q44" s="173"/>
      <c r="S44" s="20">
        <f t="shared" si="0"/>
        <v>1.2999999999999999E-3</v>
      </c>
      <c r="T44" s="500">
        <f t="shared" si="1"/>
        <v>0</v>
      </c>
    </row>
    <row r="45" spans="1:20">
      <c r="A45" s="198"/>
      <c r="B45" s="239"/>
      <c r="C45" s="196"/>
      <c r="D45" s="196"/>
      <c r="E45" s="138" t="s">
        <v>171</v>
      </c>
      <c r="F45" s="139">
        <v>1.2</v>
      </c>
      <c r="G45" s="139">
        <v>1.2</v>
      </c>
      <c r="H45" s="172"/>
      <c r="I45" s="172"/>
      <c r="J45" s="172"/>
      <c r="K45" s="172"/>
      <c r="L45" s="139">
        <v>1.2</v>
      </c>
      <c r="M45" s="139">
        <v>1.2</v>
      </c>
      <c r="N45" s="173"/>
      <c r="O45" s="173"/>
      <c r="P45" s="173"/>
      <c r="Q45" s="173"/>
      <c r="S45" s="20">
        <f t="shared" si="0"/>
        <v>1.1999999999999999E-3</v>
      </c>
      <c r="T45" s="500">
        <f t="shared" si="1"/>
        <v>0</v>
      </c>
    </row>
    <row r="46" spans="1:20">
      <c r="A46" s="198"/>
      <c r="B46" s="239"/>
      <c r="C46" s="196"/>
      <c r="D46" s="196"/>
      <c r="E46" s="138" t="s">
        <v>39</v>
      </c>
      <c r="F46" s="139">
        <v>13</v>
      </c>
      <c r="G46" s="139">
        <v>13</v>
      </c>
      <c r="H46" s="172"/>
      <c r="I46" s="172"/>
      <c r="J46" s="172"/>
      <c r="K46" s="172"/>
      <c r="L46" s="139">
        <v>13</v>
      </c>
      <c r="M46" s="139">
        <v>13</v>
      </c>
      <c r="N46" s="173"/>
      <c r="O46" s="173"/>
      <c r="P46" s="173"/>
      <c r="Q46" s="173"/>
      <c r="S46" s="20">
        <f t="shared" si="0"/>
        <v>1.2999999999999999E-2</v>
      </c>
      <c r="T46" s="500">
        <f t="shared" si="1"/>
        <v>0</v>
      </c>
    </row>
    <row r="47" spans="1:20">
      <c r="A47" s="149">
        <v>427</v>
      </c>
      <c r="B47" s="149" t="s">
        <v>261</v>
      </c>
      <c r="C47" s="149">
        <v>150</v>
      </c>
      <c r="D47" s="199">
        <v>180</v>
      </c>
      <c r="E47" s="163" t="s">
        <v>34</v>
      </c>
      <c r="F47" s="140">
        <v>178.5</v>
      </c>
      <c r="G47" s="140">
        <v>133.5</v>
      </c>
      <c r="H47" s="151">
        <v>3.48</v>
      </c>
      <c r="I47" s="151">
        <v>4.7</v>
      </c>
      <c r="J47" s="151">
        <v>14</v>
      </c>
      <c r="K47" s="151">
        <v>150</v>
      </c>
      <c r="L47" s="273">
        <v>214.2</v>
      </c>
      <c r="M47" s="273">
        <v>160.19999999999999</v>
      </c>
      <c r="N47" s="176">
        <v>4.0999999999999996</v>
      </c>
      <c r="O47" s="176">
        <v>5.6</v>
      </c>
      <c r="P47" s="176">
        <v>16.8</v>
      </c>
      <c r="Q47" s="176">
        <v>180</v>
      </c>
      <c r="S47" s="20">
        <f t="shared" si="0"/>
        <v>0.17849999999999999</v>
      </c>
      <c r="T47" s="500">
        <f t="shared" si="1"/>
        <v>0</v>
      </c>
    </row>
    <row r="48" spans="1:20">
      <c r="A48" s="149"/>
      <c r="B48" s="149" t="s">
        <v>262</v>
      </c>
      <c r="C48" s="149"/>
      <c r="D48" s="199"/>
      <c r="E48" s="163" t="s">
        <v>50</v>
      </c>
      <c r="F48" s="268">
        <v>50</v>
      </c>
      <c r="G48" s="268">
        <v>50</v>
      </c>
      <c r="H48" s="158"/>
      <c r="I48" s="158"/>
      <c r="J48" s="158"/>
      <c r="K48" s="158"/>
      <c r="L48" s="273">
        <v>60</v>
      </c>
      <c r="M48" s="273">
        <v>60</v>
      </c>
      <c r="N48" s="176"/>
      <c r="O48" s="176"/>
      <c r="P48" s="176"/>
      <c r="Q48" s="176"/>
      <c r="S48" s="20">
        <f t="shared" si="0"/>
        <v>0.05</v>
      </c>
      <c r="T48" s="500">
        <f t="shared" si="1"/>
        <v>0</v>
      </c>
    </row>
    <row r="49" spans="1:20">
      <c r="A49" s="183"/>
      <c r="B49" s="239"/>
      <c r="C49" s="441"/>
      <c r="D49" s="441"/>
      <c r="E49" s="149" t="s">
        <v>233</v>
      </c>
      <c r="F49" s="219">
        <v>3</v>
      </c>
      <c r="G49" s="219">
        <v>3</v>
      </c>
      <c r="H49" s="158"/>
      <c r="I49" s="158"/>
      <c r="J49" s="158"/>
      <c r="K49" s="158"/>
      <c r="L49" s="273">
        <v>4</v>
      </c>
      <c r="M49" s="273">
        <v>4</v>
      </c>
      <c r="N49" s="176"/>
      <c r="O49" s="176"/>
      <c r="P49" s="176"/>
      <c r="Q49" s="176"/>
      <c r="S49" s="20">
        <f t="shared" si="0"/>
        <v>3.0000000000000001E-3</v>
      </c>
      <c r="T49" s="500">
        <f t="shared" si="1"/>
        <v>0</v>
      </c>
    </row>
    <row r="50" spans="1:20">
      <c r="A50" s="183"/>
      <c r="B50" s="239"/>
      <c r="C50" s="441"/>
      <c r="D50" s="441"/>
      <c r="E50" s="149" t="s">
        <v>85</v>
      </c>
      <c r="F50" s="269">
        <v>7.5</v>
      </c>
      <c r="G50" s="269">
        <v>7.5</v>
      </c>
      <c r="H50" s="158"/>
      <c r="I50" s="158"/>
      <c r="J50" s="158"/>
      <c r="K50" s="158"/>
      <c r="L50" s="273">
        <v>9</v>
      </c>
      <c r="M50" s="273">
        <v>9</v>
      </c>
      <c r="N50" s="176"/>
      <c r="O50" s="176"/>
      <c r="P50" s="176"/>
      <c r="Q50" s="176"/>
      <c r="S50" s="20">
        <f t="shared" si="0"/>
        <v>7.4999999999999997E-3</v>
      </c>
      <c r="T50" s="500">
        <f t="shared" si="1"/>
        <v>0</v>
      </c>
    </row>
    <row r="51" spans="1:20">
      <c r="A51" s="120">
        <v>518</v>
      </c>
      <c r="B51" s="456" t="s">
        <v>141</v>
      </c>
      <c r="C51" s="202">
        <v>200</v>
      </c>
      <c r="D51" s="202">
        <v>200</v>
      </c>
      <c r="E51" s="457" t="s">
        <v>65</v>
      </c>
      <c r="F51" s="276">
        <v>200</v>
      </c>
      <c r="G51" s="270">
        <v>200</v>
      </c>
      <c r="H51" s="157">
        <v>1</v>
      </c>
      <c r="I51" s="157">
        <v>0.2</v>
      </c>
      <c r="J51" s="157">
        <v>0.2</v>
      </c>
      <c r="K51" s="157">
        <v>92</v>
      </c>
      <c r="L51" s="270">
        <v>200</v>
      </c>
      <c r="M51" s="270">
        <v>200</v>
      </c>
      <c r="N51" s="157">
        <v>1</v>
      </c>
      <c r="O51" s="157">
        <v>0.2</v>
      </c>
      <c r="P51" s="157">
        <v>0.2</v>
      </c>
      <c r="Q51" s="157">
        <v>92</v>
      </c>
      <c r="S51" s="20">
        <f t="shared" si="0"/>
        <v>0.2</v>
      </c>
      <c r="T51" s="500">
        <f t="shared" si="1"/>
        <v>0</v>
      </c>
    </row>
    <row r="52" spans="1:20">
      <c r="A52" s="117">
        <v>108</v>
      </c>
      <c r="B52" s="420" t="s">
        <v>144</v>
      </c>
      <c r="C52" s="88">
        <v>50</v>
      </c>
      <c r="D52" s="88">
        <v>60</v>
      </c>
      <c r="E52" s="321" t="s">
        <v>11</v>
      </c>
      <c r="F52" s="301">
        <v>50</v>
      </c>
      <c r="G52" s="271">
        <v>50</v>
      </c>
      <c r="H52" s="54">
        <v>3.8</v>
      </c>
      <c r="I52" s="54">
        <v>0.4</v>
      </c>
      <c r="J52" s="54">
        <v>24.6</v>
      </c>
      <c r="K52" s="54">
        <v>117</v>
      </c>
      <c r="L52" s="112">
        <v>60</v>
      </c>
      <c r="M52" s="112">
        <v>60</v>
      </c>
      <c r="N52" s="52">
        <v>4.5</v>
      </c>
      <c r="O52" s="52">
        <v>1.8</v>
      </c>
      <c r="P52" s="52">
        <v>30.7</v>
      </c>
      <c r="Q52" s="54">
        <v>140</v>
      </c>
      <c r="S52" s="20">
        <f t="shared" si="0"/>
        <v>0.05</v>
      </c>
      <c r="T52" s="500">
        <f t="shared" si="1"/>
        <v>0</v>
      </c>
    </row>
    <row r="53" spans="1:20">
      <c r="A53" s="93">
        <v>109</v>
      </c>
      <c r="B53" s="428" t="s">
        <v>151</v>
      </c>
      <c r="C53" s="56">
        <v>40</v>
      </c>
      <c r="D53" s="56">
        <v>70</v>
      </c>
      <c r="E53" s="297" t="s">
        <v>15</v>
      </c>
      <c r="F53" s="301">
        <v>40</v>
      </c>
      <c r="G53" s="271">
        <v>40</v>
      </c>
      <c r="H53" s="66">
        <v>2.5</v>
      </c>
      <c r="I53" s="66">
        <v>0.4</v>
      </c>
      <c r="J53" s="66">
        <v>13.2</v>
      </c>
      <c r="K53" s="66">
        <v>69</v>
      </c>
      <c r="L53" s="272">
        <v>70</v>
      </c>
      <c r="M53" s="272">
        <v>70</v>
      </c>
      <c r="N53" s="67">
        <v>4.5999999999999996</v>
      </c>
      <c r="O53" s="67">
        <v>0.8</v>
      </c>
      <c r="P53" s="67">
        <v>23.4</v>
      </c>
      <c r="Q53" s="66">
        <v>121</v>
      </c>
      <c r="S53" s="20">
        <f t="shared" si="0"/>
        <v>0.04</v>
      </c>
      <c r="T53" s="500">
        <f t="shared" si="1"/>
        <v>0</v>
      </c>
    </row>
    <row r="54" spans="1:20">
      <c r="A54" s="683"/>
      <c r="B54" s="429" t="s">
        <v>174</v>
      </c>
      <c r="C54" s="458"/>
      <c r="D54" s="458"/>
      <c r="E54" s="458"/>
      <c r="F54" s="459"/>
      <c r="G54" s="70"/>
      <c r="H54" s="92">
        <f>SUM(H24:H53)</f>
        <v>19.96</v>
      </c>
      <c r="I54" s="92">
        <f>SUM(I24:I53)</f>
        <v>22.839999999999996</v>
      </c>
      <c r="J54" s="92">
        <f>SUM(J24:J53)</f>
        <v>70.8</v>
      </c>
      <c r="K54" s="92">
        <f>SUM(K24:K53)</f>
        <v>713.6</v>
      </c>
      <c r="L54" s="73"/>
      <c r="M54" s="73"/>
      <c r="N54" s="92">
        <f>N53+N52+N51+N47+N36+N30+N24</f>
        <v>17.600000000000001</v>
      </c>
      <c r="O54" s="92">
        <f t="shared" ref="O54:Q54" si="3">O53+O52+O51+O47+O36+O30+O24</f>
        <v>24.3</v>
      </c>
      <c r="P54" s="92">
        <f t="shared" si="3"/>
        <v>92.399999999999991</v>
      </c>
      <c r="Q54" s="92">
        <f t="shared" si="3"/>
        <v>775.5</v>
      </c>
      <c r="S54" s="20">
        <f t="shared" si="0"/>
        <v>0</v>
      </c>
      <c r="T54" s="500">
        <f t="shared" si="1"/>
        <v>0</v>
      </c>
    </row>
    <row r="55" spans="1:20">
      <c r="A55" s="683"/>
      <c r="B55" s="429" t="s">
        <v>155</v>
      </c>
      <c r="C55" s="458"/>
      <c r="D55" s="458"/>
      <c r="E55" s="458"/>
      <c r="F55" s="459"/>
      <c r="G55" s="70"/>
      <c r="H55" s="92">
        <f>H54+H22</f>
        <v>45</v>
      </c>
      <c r="I55" s="92">
        <f>I54+I22</f>
        <v>38.809999999999995</v>
      </c>
      <c r="J55" s="92">
        <f>J54+J22</f>
        <v>137.93</v>
      </c>
      <c r="K55" s="92">
        <f>K54+K22</f>
        <v>1230.5999999999999</v>
      </c>
      <c r="L55" s="92"/>
      <c r="M55" s="92"/>
      <c r="N55" s="92">
        <f>N54+N22</f>
        <v>48.300000000000004</v>
      </c>
      <c r="O55" s="92">
        <f>O54+O22</f>
        <v>43.900000000000006</v>
      </c>
      <c r="P55" s="92">
        <f>P54+P22</f>
        <v>169.5</v>
      </c>
      <c r="Q55" s="92">
        <f>Q54+Q22</f>
        <v>1386.4</v>
      </c>
      <c r="S55" s="20">
        <f t="shared" si="0"/>
        <v>0</v>
      </c>
      <c r="T55" s="500">
        <f t="shared" si="1"/>
        <v>0</v>
      </c>
    </row>
    <row r="56" spans="1:20">
      <c r="A56" s="91"/>
      <c r="B56" s="684" t="s">
        <v>134</v>
      </c>
      <c r="C56" s="685"/>
      <c r="D56" s="685"/>
      <c r="E56" s="685"/>
      <c r="F56" s="686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S56" s="20">
        <f t="shared" si="0"/>
        <v>0</v>
      </c>
      <c r="T56" s="500">
        <f t="shared" si="1"/>
        <v>0</v>
      </c>
    </row>
    <row r="57" spans="1:20">
      <c r="A57" s="592">
        <v>7</v>
      </c>
      <c r="B57" s="622" t="s">
        <v>163</v>
      </c>
      <c r="C57" s="199">
        <v>100</v>
      </c>
      <c r="D57" s="199"/>
      <c r="E57" s="173" t="s">
        <v>73</v>
      </c>
      <c r="F57" s="276">
        <v>110</v>
      </c>
      <c r="G57" s="270">
        <v>88</v>
      </c>
      <c r="H57" s="374">
        <v>1.1000000000000001</v>
      </c>
      <c r="I57" s="374">
        <v>10.1</v>
      </c>
      <c r="J57" s="374">
        <v>9.1</v>
      </c>
      <c r="K57" s="374">
        <v>132</v>
      </c>
      <c r="L57" s="91"/>
      <c r="M57" s="91"/>
      <c r="N57" s="91"/>
      <c r="O57" s="91"/>
      <c r="P57" s="91"/>
      <c r="Q57" s="91"/>
      <c r="S57" s="20">
        <f t="shared" si="0"/>
        <v>0.11</v>
      </c>
      <c r="T57" s="500">
        <f t="shared" si="1"/>
        <v>0</v>
      </c>
    </row>
    <row r="58" spans="1:20">
      <c r="A58" s="592"/>
      <c r="B58" s="622"/>
      <c r="C58" s="199"/>
      <c r="D58" s="199"/>
      <c r="E58" s="173" t="s">
        <v>38</v>
      </c>
      <c r="F58" s="276">
        <v>10</v>
      </c>
      <c r="G58" s="270">
        <v>10</v>
      </c>
      <c r="H58" s="90"/>
      <c r="I58" s="90"/>
      <c r="J58" s="90"/>
      <c r="K58" s="90"/>
      <c r="L58" s="91"/>
      <c r="M58" s="91"/>
      <c r="N58" s="91"/>
      <c r="O58" s="91"/>
      <c r="P58" s="91"/>
      <c r="Q58" s="91"/>
      <c r="S58" s="20">
        <f t="shared" si="0"/>
        <v>0.01</v>
      </c>
      <c r="T58" s="500">
        <f t="shared" si="1"/>
        <v>0</v>
      </c>
    </row>
    <row r="59" spans="1:20">
      <c r="A59" s="592"/>
      <c r="B59" s="622"/>
      <c r="C59" s="460"/>
      <c r="D59" s="460"/>
      <c r="E59" s="173" t="s">
        <v>32</v>
      </c>
      <c r="F59" s="276">
        <v>3</v>
      </c>
      <c r="G59" s="270">
        <v>3</v>
      </c>
      <c r="H59" s="90"/>
      <c r="I59" s="90"/>
      <c r="J59" s="90"/>
      <c r="K59" s="90"/>
      <c r="L59" s="91"/>
      <c r="M59" s="91"/>
      <c r="N59" s="91"/>
      <c r="O59" s="91"/>
      <c r="P59" s="91"/>
      <c r="Q59" s="91"/>
      <c r="S59" s="20">
        <f t="shared" si="0"/>
        <v>3.0000000000000001E-3</v>
      </c>
      <c r="T59" s="500">
        <f t="shared" si="1"/>
        <v>0</v>
      </c>
    </row>
    <row r="60" spans="1:20" ht="16.5" customHeight="1">
      <c r="A60" s="592">
        <v>69</v>
      </c>
      <c r="B60" s="622" t="s">
        <v>175</v>
      </c>
      <c r="C60" s="460">
        <v>100</v>
      </c>
      <c r="D60" s="460"/>
      <c r="E60" s="173" t="s">
        <v>34</v>
      </c>
      <c r="F60" s="276">
        <v>62</v>
      </c>
      <c r="G60" s="270">
        <v>45</v>
      </c>
      <c r="H60" s="374">
        <v>2.8</v>
      </c>
      <c r="I60" s="374">
        <v>7.1</v>
      </c>
      <c r="J60" s="374">
        <v>9.1</v>
      </c>
      <c r="K60" s="374">
        <v>111</v>
      </c>
      <c r="L60" s="91"/>
      <c r="M60" s="91"/>
      <c r="N60" s="91"/>
      <c r="O60" s="91"/>
      <c r="P60" s="91"/>
      <c r="Q60" s="91"/>
      <c r="S60" s="20">
        <f t="shared" si="0"/>
        <v>6.2E-2</v>
      </c>
      <c r="T60" s="500">
        <f t="shared" si="1"/>
        <v>0</v>
      </c>
    </row>
    <row r="61" spans="1:20">
      <c r="A61" s="592"/>
      <c r="B61" s="622"/>
      <c r="C61" s="460"/>
      <c r="D61" s="460"/>
      <c r="E61" s="173" t="s">
        <v>36</v>
      </c>
      <c r="F61" s="276">
        <v>32</v>
      </c>
      <c r="G61" s="270">
        <v>25</v>
      </c>
      <c r="H61" s="90"/>
      <c r="I61" s="90"/>
      <c r="J61" s="90"/>
      <c r="K61" s="90"/>
      <c r="L61" s="91"/>
      <c r="M61" s="91"/>
      <c r="N61" s="91"/>
      <c r="O61" s="91"/>
      <c r="P61" s="91"/>
      <c r="Q61" s="91"/>
      <c r="S61" s="20">
        <f t="shared" si="0"/>
        <v>3.2000000000000001E-2</v>
      </c>
      <c r="T61" s="500">
        <f t="shared" si="1"/>
        <v>0</v>
      </c>
    </row>
    <row r="62" spans="1:20">
      <c r="A62" s="592"/>
      <c r="B62" s="622"/>
      <c r="C62" s="460"/>
      <c r="D62" s="460"/>
      <c r="E62" s="173" t="s">
        <v>74</v>
      </c>
      <c r="F62" s="276">
        <v>26</v>
      </c>
      <c r="G62" s="270">
        <v>17</v>
      </c>
      <c r="H62" s="90"/>
      <c r="I62" s="90"/>
      <c r="J62" s="90"/>
      <c r="K62" s="90"/>
      <c r="L62" s="91"/>
      <c r="M62" s="91"/>
      <c r="N62" s="91"/>
      <c r="O62" s="91"/>
      <c r="P62" s="91"/>
      <c r="Q62" s="91"/>
      <c r="S62" s="20">
        <f t="shared" si="0"/>
        <v>2.5999999999999999E-2</v>
      </c>
      <c r="T62" s="500">
        <f t="shared" si="1"/>
        <v>0</v>
      </c>
    </row>
    <row r="63" spans="1:20">
      <c r="A63" s="592"/>
      <c r="B63" s="622"/>
      <c r="C63" s="460"/>
      <c r="D63" s="460"/>
      <c r="E63" s="173" t="s">
        <v>75</v>
      </c>
      <c r="F63" s="276">
        <v>8</v>
      </c>
      <c r="G63" s="270">
        <v>8</v>
      </c>
      <c r="H63" s="90"/>
      <c r="I63" s="90"/>
      <c r="J63" s="90"/>
      <c r="K63" s="90"/>
      <c r="L63" s="91"/>
      <c r="M63" s="91"/>
      <c r="N63" s="91"/>
      <c r="O63" s="91"/>
      <c r="P63" s="91"/>
      <c r="Q63" s="91"/>
      <c r="S63" s="20">
        <f t="shared" si="0"/>
        <v>8.0000000000000002E-3</v>
      </c>
      <c r="T63" s="500">
        <f t="shared" si="1"/>
        <v>0</v>
      </c>
    </row>
    <row r="64" spans="1:20">
      <c r="A64" s="592"/>
      <c r="B64" s="622"/>
      <c r="C64" s="460"/>
      <c r="D64" s="460"/>
      <c r="E64" s="173" t="s">
        <v>38</v>
      </c>
      <c r="F64" s="276">
        <v>6</v>
      </c>
      <c r="G64" s="270">
        <v>6</v>
      </c>
      <c r="H64" s="90"/>
      <c r="I64" s="90"/>
      <c r="J64" s="90"/>
      <c r="K64" s="90"/>
      <c r="L64" s="91"/>
      <c r="M64" s="91"/>
      <c r="N64" s="91"/>
      <c r="O64" s="91"/>
      <c r="P64" s="91"/>
      <c r="Q64" s="91"/>
      <c r="S64" s="20">
        <f t="shared" si="0"/>
        <v>6.0000000000000001E-3</v>
      </c>
      <c r="T64" s="500">
        <f t="shared" si="1"/>
        <v>0</v>
      </c>
    </row>
    <row r="65" spans="1:20">
      <c r="A65" s="592">
        <v>406</v>
      </c>
      <c r="B65" s="569" t="s">
        <v>301</v>
      </c>
      <c r="C65" s="460">
        <v>210</v>
      </c>
      <c r="D65" s="460"/>
      <c r="E65" s="461" t="s">
        <v>180</v>
      </c>
      <c r="F65" s="462">
        <v>207.5</v>
      </c>
      <c r="G65" s="275">
        <v>184</v>
      </c>
      <c r="H65" s="374">
        <v>16</v>
      </c>
      <c r="I65" s="374">
        <v>15.9</v>
      </c>
      <c r="J65" s="374">
        <v>37.9</v>
      </c>
      <c r="K65" s="374">
        <v>359</v>
      </c>
      <c r="L65" s="91"/>
      <c r="M65" s="91"/>
      <c r="N65" s="91"/>
      <c r="O65" s="91"/>
      <c r="P65" s="91"/>
      <c r="Q65" s="91"/>
      <c r="S65" s="20">
        <f t="shared" si="0"/>
        <v>0.20749999999999999</v>
      </c>
      <c r="T65" s="500">
        <f t="shared" si="1"/>
        <v>0</v>
      </c>
    </row>
    <row r="66" spans="1:20">
      <c r="A66" s="592"/>
      <c r="B66" s="569"/>
      <c r="C66" s="460"/>
      <c r="D66" s="460"/>
      <c r="E66" s="461" t="s">
        <v>38</v>
      </c>
      <c r="F66" s="462">
        <v>11</v>
      </c>
      <c r="G66" s="275">
        <v>11</v>
      </c>
      <c r="H66" s="90"/>
      <c r="I66" s="90"/>
      <c r="J66" s="90"/>
      <c r="K66" s="90"/>
      <c r="L66" s="91"/>
      <c r="M66" s="91"/>
      <c r="N66" s="91"/>
      <c r="O66" s="91"/>
      <c r="P66" s="91"/>
      <c r="Q66" s="91"/>
      <c r="S66" s="20">
        <f t="shared" si="0"/>
        <v>1.0999999999999999E-2</v>
      </c>
      <c r="T66" s="500">
        <f t="shared" si="1"/>
        <v>0</v>
      </c>
    </row>
    <row r="67" spans="1:20">
      <c r="A67" s="592"/>
      <c r="B67" s="569"/>
      <c r="C67" s="460"/>
      <c r="D67" s="460"/>
      <c r="E67" s="463" t="s">
        <v>35</v>
      </c>
      <c r="F67" s="462">
        <v>22</v>
      </c>
      <c r="G67" s="275">
        <v>11</v>
      </c>
      <c r="H67" s="90"/>
      <c r="I67" s="90"/>
      <c r="J67" s="90"/>
      <c r="K67" s="90"/>
      <c r="L67" s="91"/>
      <c r="M67" s="91"/>
      <c r="N67" s="91"/>
      <c r="O67" s="91"/>
      <c r="P67" s="91"/>
      <c r="Q67" s="91"/>
      <c r="S67" s="20">
        <f t="shared" si="0"/>
        <v>2.1999999999999999E-2</v>
      </c>
      <c r="T67" s="500">
        <f t="shared" si="1"/>
        <v>0</v>
      </c>
    </row>
    <row r="68" spans="1:20">
      <c r="A68" s="592"/>
      <c r="B68" s="569"/>
      <c r="C68" s="460"/>
      <c r="D68" s="460"/>
      <c r="E68" s="461" t="s">
        <v>36</v>
      </c>
      <c r="F68" s="462">
        <v>14</v>
      </c>
      <c r="G68" s="275">
        <v>11</v>
      </c>
      <c r="H68" s="90"/>
      <c r="I68" s="90"/>
      <c r="J68" s="90"/>
      <c r="K68" s="90"/>
      <c r="L68" s="91"/>
      <c r="M68" s="91"/>
      <c r="N68" s="91"/>
      <c r="O68" s="91"/>
      <c r="P68" s="91"/>
      <c r="Q68" s="91"/>
      <c r="S68" s="20">
        <f t="shared" si="0"/>
        <v>1.4E-2</v>
      </c>
      <c r="T68" s="500">
        <f t="shared" si="1"/>
        <v>0</v>
      </c>
    </row>
    <row r="69" spans="1:20">
      <c r="A69" s="592"/>
      <c r="B69" s="569"/>
      <c r="C69" s="460"/>
      <c r="D69" s="460"/>
      <c r="E69" s="461" t="s">
        <v>41</v>
      </c>
      <c r="F69" s="462">
        <v>49</v>
      </c>
      <c r="G69" s="275">
        <v>49</v>
      </c>
      <c r="H69" s="90"/>
      <c r="I69" s="90"/>
      <c r="J69" s="90"/>
      <c r="K69" s="90"/>
      <c r="L69" s="91"/>
      <c r="M69" s="91"/>
      <c r="N69" s="91"/>
      <c r="O69" s="91"/>
      <c r="P69" s="91"/>
      <c r="Q69" s="91"/>
      <c r="S69" s="20">
        <f t="shared" si="0"/>
        <v>4.9000000000000002E-2</v>
      </c>
      <c r="T69" s="500">
        <f t="shared" si="1"/>
        <v>0</v>
      </c>
    </row>
    <row r="70" spans="1:20" ht="15" customHeight="1">
      <c r="A70" s="592">
        <v>242</v>
      </c>
      <c r="B70" s="622" t="s">
        <v>196</v>
      </c>
      <c r="C70" s="460">
        <v>180</v>
      </c>
      <c r="D70" s="460"/>
      <c r="E70" s="173" t="s">
        <v>76</v>
      </c>
      <c r="F70" s="276">
        <v>60</v>
      </c>
      <c r="G70" s="270">
        <v>60</v>
      </c>
      <c r="H70" s="377">
        <v>5.5</v>
      </c>
      <c r="I70" s="377">
        <v>8.1</v>
      </c>
      <c r="J70" s="377">
        <v>37.700000000000003</v>
      </c>
      <c r="K70" s="377">
        <v>251.1</v>
      </c>
      <c r="L70" s="176"/>
      <c r="M70" s="176"/>
      <c r="N70" s="176"/>
      <c r="O70" s="176"/>
      <c r="P70" s="176"/>
      <c r="Q70" s="176"/>
      <c r="S70" s="20">
        <f t="shared" si="0"/>
        <v>0.06</v>
      </c>
      <c r="T70" s="500">
        <f t="shared" si="1"/>
        <v>0</v>
      </c>
    </row>
    <row r="71" spans="1:20">
      <c r="A71" s="592"/>
      <c r="B71" s="622"/>
      <c r="C71" s="460"/>
      <c r="D71" s="460"/>
      <c r="E71" s="173" t="s">
        <v>30</v>
      </c>
      <c r="F71" s="276">
        <v>9</v>
      </c>
      <c r="G71" s="270">
        <v>9</v>
      </c>
      <c r="H71" s="208"/>
      <c r="I71" s="208"/>
      <c r="J71" s="208"/>
      <c r="K71" s="208"/>
      <c r="L71" s="176"/>
      <c r="M71" s="176"/>
      <c r="N71" s="176"/>
      <c r="O71" s="176"/>
      <c r="P71" s="176"/>
      <c r="Q71" s="176"/>
      <c r="S71" s="20">
        <f t="shared" si="0"/>
        <v>8.9999999999999993E-3</v>
      </c>
      <c r="T71" s="500">
        <f t="shared" si="1"/>
        <v>0</v>
      </c>
    </row>
    <row r="72" spans="1:20">
      <c r="A72" s="176">
        <v>397</v>
      </c>
      <c r="B72" s="660" t="s">
        <v>400</v>
      </c>
      <c r="C72" s="173">
        <v>100</v>
      </c>
      <c r="D72" s="173"/>
      <c r="E72" s="173" t="s">
        <v>265</v>
      </c>
      <c r="F72" s="173">
        <v>73</v>
      </c>
      <c r="G72" s="176">
        <v>52</v>
      </c>
      <c r="H72" s="374">
        <v>11</v>
      </c>
      <c r="I72" s="374">
        <v>11.7</v>
      </c>
      <c r="J72" s="374">
        <v>7.8</v>
      </c>
      <c r="K72" s="374">
        <v>180</v>
      </c>
      <c r="L72" s="176"/>
      <c r="M72" s="176"/>
      <c r="N72" s="176"/>
      <c r="O72" s="176"/>
      <c r="P72" s="176"/>
      <c r="Q72" s="176"/>
      <c r="S72" s="20">
        <f t="shared" ref="S72:S76" si="4">F72/1000</f>
        <v>7.2999999999999995E-2</v>
      </c>
      <c r="T72" s="500">
        <f t="shared" ref="T72:T76" si="5">S72*R72</f>
        <v>0</v>
      </c>
    </row>
    <row r="73" spans="1:20">
      <c r="A73" s="176"/>
      <c r="B73" s="661"/>
      <c r="C73" s="173"/>
      <c r="D73" s="173"/>
      <c r="E73" s="173" t="s">
        <v>11</v>
      </c>
      <c r="F73" s="173">
        <v>10.5</v>
      </c>
      <c r="G73" s="176">
        <v>10.5</v>
      </c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S73" s="20">
        <f t="shared" si="4"/>
        <v>1.0500000000000001E-2</v>
      </c>
      <c r="T73" s="500">
        <f t="shared" si="5"/>
        <v>0</v>
      </c>
    </row>
    <row r="74" spans="1:20">
      <c r="A74" s="176"/>
      <c r="B74" s="661"/>
      <c r="C74" s="173"/>
      <c r="D74" s="173"/>
      <c r="E74" s="173" t="s">
        <v>216</v>
      </c>
      <c r="F74" s="173">
        <v>18</v>
      </c>
      <c r="G74" s="176">
        <v>18</v>
      </c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S74" s="20">
        <f t="shared" si="4"/>
        <v>1.7999999999999999E-2</v>
      </c>
      <c r="T74" s="500">
        <f t="shared" si="5"/>
        <v>0</v>
      </c>
    </row>
    <row r="75" spans="1:20">
      <c r="A75" s="176"/>
      <c r="B75" s="661"/>
      <c r="C75" s="173"/>
      <c r="D75" s="173"/>
      <c r="E75" s="173" t="s">
        <v>30</v>
      </c>
      <c r="F75" s="173">
        <v>2</v>
      </c>
      <c r="G75" s="176">
        <v>2</v>
      </c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S75" s="20">
        <f t="shared" si="4"/>
        <v>2E-3</v>
      </c>
      <c r="T75" s="500">
        <f t="shared" si="5"/>
        <v>0</v>
      </c>
    </row>
    <row r="76" spans="1:20">
      <c r="A76" s="176"/>
      <c r="B76" s="662"/>
      <c r="C76" s="173"/>
      <c r="D76" s="173"/>
      <c r="E76" s="173" t="s">
        <v>401</v>
      </c>
      <c r="F76" s="173">
        <v>30</v>
      </c>
      <c r="G76" s="176">
        <v>30</v>
      </c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S76" s="20">
        <f t="shared" si="4"/>
        <v>0.03</v>
      </c>
      <c r="T76" s="500">
        <f t="shared" si="5"/>
        <v>0</v>
      </c>
    </row>
  </sheetData>
  <mergeCells count="29">
    <mergeCell ref="B72:B76"/>
    <mergeCell ref="A2:Q2"/>
    <mergeCell ref="A30:A37"/>
    <mergeCell ref="B30:B37"/>
    <mergeCell ref="B23:E23"/>
    <mergeCell ref="A4:A5"/>
    <mergeCell ref="E4:E5"/>
    <mergeCell ref="F4:K4"/>
    <mergeCell ref="A22:A23"/>
    <mergeCell ref="A24:A29"/>
    <mergeCell ref="B24:B29"/>
    <mergeCell ref="C4:D4"/>
    <mergeCell ref="A17:A18"/>
    <mergeCell ref="B17:B18"/>
    <mergeCell ref="A54:A55"/>
    <mergeCell ref="B56:F56"/>
    <mergeCell ref="L4:Q4"/>
    <mergeCell ref="B7:B13"/>
    <mergeCell ref="A7:A13"/>
    <mergeCell ref="B14:B16"/>
    <mergeCell ref="A14:A16"/>
    <mergeCell ref="B70:B71"/>
    <mergeCell ref="A70:A71"/>
    <mergeCell ref="B57:B59"/>
    <mergeCell ref="A57:A59"/>
    <mergeCell ref="B60:B64"/>
    <mergeCell ref="A60:A64"/>
    <mergeCell ref="B65:B69"/>
    <mergeCell ref="A65:A69"/>
  </mergeCells>
  <pageMargins left="0.31496062992125984" right="0.11811023622047245" top="0" bottom="0" header="0.31496062992125984" footer="0.31496062992125984"/>
  <pageSetup paperSize="9" orientation="landscape" horizontalDpi="180" verticalDpi="180" r:id="rId1"/>
  <ignoredErrors>
    <ignoredError sqref="H55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SheetLayoutView="100" workbookViewId="0">
      <selection activeCell="H5" sqref="H5"/>
    </sheetView>
  </sheetViews>
  <sheetFormatPr defaultColWidth="9.109375" defaultRowHeight="14.4"/>
  <cols>
    <col min="1" max="1" width="5.33203125" style="14" customWidth="1"/>
    <col min="2" max="2" width="21.33203125" style="14" customWidth="1"/>
    <col min="3" max="4" width="6.6640625" style="14" customWidth="1"/>
    <col min="5" max="5" width="17.5546875" style="14" customWidth="1"/>
    <col min="6" max="17" width="6.6640625" style="14" customWidth="1"/>
    <col min="18" max="18" width="11.44140625" style="498" bestFit="1" customWidth="1"/>
    <col min="19" max="19" width="9.21875" style="498" bestFit="1" customWidth="1"/>
    <col min="20" max="16384" width="9.109375" style="14"/>
  </cols>
  <sheetData>
    <row r="1" spans="1:19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9" ht="12.75" customHeight="1">
      <c r="A2" s="623" t="s">
        <v>378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</row>
    <row r="3" spans="1:19" ht="12" customHeight="1">
      <c r="A3" s="34"/>
      <c r="B3" s="34"/>
      <c r="C3" s="34"/>
      <c r="D3" s="34"/>
      <c r="E3" s="34"/>
      <c r="F3" s="34"/>
      <c r="G3" s="34"/>
      <c r="H3" s="71" t="s">
        <v>227</v>
      </c>
      <c r="I3" s="34"/>
      <c r="J3" s="34"/>
      <c r="K3" s="34"/>
      <c r="L3" s="34"/>
      <c r="M3" s="34"/>
      <c r="N3" s="34"/>
      <c r="O3" s="34"/>
      <c r="P3" s="34"/>
      <c r="Q3" s="34"/>
    </row>
    <row r="4" spans="1:19" ht="26.25" customHeight="1">
      <c r="A4" s="593" t="s">
        <v>20</v>
      </c>
      <c r="B4" s="94" t="s">
        <v>21</v>
      </c>
      <c r="C4" s="593" t="s">
        <v>110</v>
      </c>
      <c r="D4" s="593"/>
      <c r="E4" s="691" t="s">
        <v>22</v>
      </c>
      <c r="F4" s="595" t="s">
        <v>121</v>
      </c>
      <c r="G4" s="595"/>
      <c r="H4" s="595"/>
      <c r="I4" s="595"/>
      <c r="J4" s="595"/>
      <c r="K4" s="595"/>
      <c r="L4" s="595" t="s">
        <v>181</v>
      </c>
      <c r="M4" s="595"/>
      <c r="N4" s="595"/>
      <c r="O4" s="595"/>
      <c r="P4" s="595"/>
      <c r="Q4" s="595"/>
    </row>
    <row r="5" spans="1:19" ht="24.75" customHeight="1">
      <c r="A5" s="593"/>
      <c r="B5" s="64" t="s">
        <v>129</v>
      </c>
      <c r="C5" s="63" t="s">
        <v>122</v>
      </c>
      <c r="D5" s="63" t="s">
        <v>199</v>
      </c>
      <c r="E5" s="691"/>
      <c r="F5" s="59" t="s">
        <v>23</v>
      </c>
      <c r="G5" s="59" t="s">
        <v>24</v>
      </c>
      <c r="H5" s="59" t="s">
        <v>25</v>
      </c>
      <c r="I5" s="59" t="s">
        <v>26</v>
      </c>
      <c r="J5" s="59" t="s">
        <v>27</v>
      </c>
      <c r="K5" s="59" t="s">
        <v>28</v>
      </c>
      <c r="L5" s="59" t="s">
        <v>23</v>
      </c>
      <c r="M5" s="59" t="s">
        <v>24</v>
      </c>
      <c r="N5" s="59" t="s">
        <v>25</v>
      </c>
      <c r="O5" s="59" t="s">
        <v>26</v>
      </c>
      <c r="P5" s="59" t="s">
        <v>27</v>
      </c>
      <c r="Q5" s="59" t="s">
        <v>28</v>
      </c>
    </row>
    <row r="6" spans="1:19" ht="15" customHeight="1">
      <c r="A6" s="572">
        <v>301</v>
      </c>
      <c r="B6" s="575" t="s">
        <v>280</v>
      </c>
      <c r="C6" s="308">
        <v>60</v>
      </c>
      <c r="D6" s="308">
        <v>80</v>
      </c>
      <c r="E6" s="309" t="s">
        <v>217</v>
      </c>
      <c r="F6" s="310">
        <v>48</v>
      </c>
      <c r="G6" s="124">
        <v>40</v>
      </c>
      <c r="H6" s="98">
        <v>5.6</v>
      </c>
      <c r="I6" s="98">
        <v>8.6999999999999993</v>
      </c>
      <c r="J6" s="98">
        <v>1.5</v>
      </c>
      <c r="K6" s="98">
        <v>106</v>
      </c>
      <c r="L6" s="124">
        <v>64</v>
      </c>
      <c r="M6" s="124">
        <v>53.3</v>
      </c>
      <c r="N6" s="125">
        <v>7.4</v>
      </c>
      <c r="O6" s="125">
        <v>11.6</v>
      </c>
      <c r="P6" s="125">
        <v>2</v>
      </c>
      <c r="Q6" s="125">
        <v>141</v>
      </c>
    </row>
    <row r="7" spans="1:19" ht="15" customHeight="1">
      <c r="A7" s="573"/>
      <c r="B7" s="576"/>
      <c r="C7" s="312"/>
      <c r="D7" s="312"/>
      <c r="E7" s="309" t="s">
        <v>50</v>
      </c>
      <c r="F7" s="310">
        <v>25</v>
      </c>
      <c r="G7" s="124">
        <v>25</v>
      </c>
      <c r="H7" s="126"/>
      <c r="I7" s="126"/>
      <c r="J7" s="126"/>
      <c r="K7" s="126"/>
      <c r="L7" s="124">
        <v>33</v>
      </c>
      <c r="M7" s="124">
        <v>33</v>
      </c>
      <c r="N7" s="126"/>
      <c r="O7" s="126"/>
      <c r="P7" s="126"/>
      <c r="Q7" s="126"/>
    </row>
    <row r="8" spans="1:19" ht="15" customHeight="1">
      <c r="A8" s="574"/>
      <c r="B8" s="577"/>
      <c r="C8" s="312"/>
      <c r="D8" s="312"/>
      <c r="E8" s="309" t="s">
        <v>171</v>
      </c>
      <c r="F8" s="310">
        <v>2.5</v>
      </c>
      <c r="G8" s="124">
        <v>2.5</v>
      </c>
      <c r="H8" s="126"/>
      <c r="I8" s="126"/>
      <c r="J8" s="126"/>
      <c r="K8" s="126"/>
      <c r="L8" s="124">
        <v>3.5</v>
      </c>
      <c r="M8" s="124">
        <v>3.5</v>
      </c>
      <c r="N8" s="126"/>
      <c r="O8" s="126"/>
      <c r="P8" s="126"/>
      <c r="Q8" s="126"/>
    </row>
    <row r="9" spans="1:19">
      <c r="A9" s="687">
        <v>260</v>
      </c>
      <c r="B9" s="579" t="s">
        <v>257</v>
      </c>
      <c r="C9" s="160">
        <v>150</v>
      </c>
      <c r="D9" s="160">
        <v>200</v>
      </c>
      <c r="E9" s="314" t="s">
        <v>41</v>
      </c>
      <c r="F9" s="315">
        <v>11</v>
      </c>
      <c r="G9" s="302">
        <v>11</v>
      </c>
      <c r="H9" s="129">
        <v>3.9</v>
      </c>
      <c r="I9" s="129">
        <v>8.6999999999999993</v>
      </c>
      <c r="J9" s="129">
        <v>18.7</v>
      </c>
      <c r="K9" s="129">
        <v>169</v>
      </c>
      <c r="L9" s="302">
        <v>15</v>
      </c>
      <c r="M9" s="302">
        <v>15</v>
      </c>
      <c r="N9" s="129">
        <v>5.3</v>
      </c>
      <c r="O9" s="129">
        <v>11.7</v>
      </c>
      <c r="P9" s="129">
        <v>25</v>
      </c>
      <c r="Q9" s="129">
        <v>226</v>
      </c>
      <c r="R9" s="498">
        <v>88</v>
      </c>
      <c r="S9" s="498">
        <f>F9*0.001*R9</f>
        <v>0.96799999999999997</v>
      </c>
    </row>
    <row r="10" spans="1:19">
      <c r="A10" s="687"/>
      <c r="B10" s="579"/>
      <c r="C10" s="146"/>
      <c r="D10" s="146"/>
      <c r="E10" s="317" t="s">
        <v>49</v>
      </c>
      <c r="F10" s="315">
        <v>8</v>
      </c>
      <c r="G10" s="302">
        <v>8</v>
      </c>
      <c r="H10" s="131"/>
      <c r="I10" s="131"/>
      <c r="J10" s="131"/>
      <c r="K10" s="131"/>
      <c r="L10" s="302">
        <v>11</v>
      </c>
      <c r="M10" s="302">
        <v>11</v>
      </c>
      <c r="N10" s="131"/>
      <c r="O10" s="131"/>
      <c r="P10" s="131"/>
      <c r="Q10" s="131"/>
      <c r="R10" s="498">
        <v>55</v>
      </c>
      <c r="S10" s="498">
        <f t="shared" ref="S10:S70" si="0">F10*0.001*R10</f>
        <v>0.44</v>
      </c>
    </row>
    <row r="11" spans="1:19" ht="15" customHeight="1">
      <c r="A11" s="687"/>
      <c r="B11" s="579"/>
      <c r="C11" s="146"/>
      <c r="D11" s="146"/>
      <c r="E11" s="317" t="s">
        <v>50</v>
      </c>
      <c r="F11" s="315">
        <v>105</v>
      </c>
      <c r="G11" s="302">
        <v>105</v>
      </c>
      <c r="H11" s="131"/>
      <c r="I11" s="131"/>
      <c r="J11" s="131"/>
      <c r="K11" s="131"/>
      <c r="L11" s="302">
        <v>140</v>
      </c>
      <c r="M11" s="302">
        <v>140</v>
      </c>
      <c r="N11" s="131"/>
      <c r="O11" s="131"/>
      <c r="P11" s="131"/>
      <c r="Q11" s="131"/>
      <c r="R11" s="498">
        <v>100</v>
      </c>
      <c r="S11" s="498">
        <f t="shared" si="0"/>
        <v>10.5</v>
      </c>
    </row>
    <row r="12" spans="1:19" ht="17.25" customHeight="1">
      <c r="A12" s="687"/>
      <c r="B12" s="579"/>
      <c r="C12" s="146"/>
      <c r="D12" s="146"/>
      <c r="E12" s="319" t="s">
        <v>32</v>
      </c>
      <c r="F12" s="320">
        <v>3.5</v>
      </c>
      <c r="G12" s="128">
        <v>3.5</v>
      </c>
      <c r="H12" s="131"/>
      <c r="I12" s="131"/>
      <c r="J12" s="131"/>
      <c r="K12" s="131"/>
      <c r="L12" s="128">
        <v>4.5</v>
      </c>
      <c r="M12" s="128">
        <v>4.5</v>
      </c>
      <c r="N12" s="131"/>
      <c r="O12" s="131"/>
      <c r="P12" s="131"/>
      <c r="Q12" s="131"/>
      <c r="R12" s="498">
        <v>90</v>
      </c>
      <c r="S12" s="498">
        <f t="shared" si="0"/>
        <v>0.315</v>
      </c>
    </row>
    <row r="13" spans="1:19">
      <c r="A13" s="687"/>
      <c r="B13" s="579"/>
      <c r="C13" s="146"/>
      <c r="D13" s="146"/>
      <c r="E13" s="317" t="s">
        <v>51</v>
      </c>
      <c r="F13" s="320">
        <v>4.5</v>
      </c>
      <c r="G13" s="128">
        <v>4.5</v>
      </c>
      <c r="H13" s="131"/>
      <c r="I13" s="131"/>
      <c r="J13" s="131"/>
      <c r="K13" s="131"/>
      <c r="L13" s="128">
        <v>5.8</v>
      </c>
      <c r="M13" s="128">
        <v>5.8</v>
      </c>
      <c r="N13" s="131"/>
      <c r="O13" s="131"/>
      <c r="P13" s="131"/>
      <c r="Q13" s="131"/>
      <c r="R13" s="498">
        <v>680</v>
      </c>
      <c r="S13" s="498">
        <f t="shared" si="0"/>
        <v>3.0600000000000005</v>
      </c>
    </row>
    <row r="14" spans="1:19" ht="15" customHeight="1">
      <c r="A14" s="542">
        <v>500</v>
      </c>
      <c r="B14" s="612" t="s">
        <v>442</v>
      </c>
      <c r="C14" s="88">
        <v>200</v>
      </c>
      <c r="D14" s="88">
        <v>200</v>
      </c>
      <c r="E14" s="321" t="s">
        <v>82</v>
      </c>
      <c r="F14" s="322">
        <v>5</v>
      </c>
      <c r="G14" s="112">
        <v>5</v>
      </c>
      <c r="H14" s="53">
        <v>2.2000000000000002</v>
      </c>
      <c r="I14" s="53">
        <v>2.2000000000000002</v>
      </c>
      <c r="J14" s="53">
        <v>22.4</v>
      </c>
      <c r="K14" s="53">
        <v>118</v>
      </c>
      <c r="L14" s="112">
        <v>5</v>
      </c>
      <c r="M14" s="112">
        <v>5</v>
      </c>
      <c r="N14" s="52">
        <v>2.2000000000000002</v>
      </c>
      <c r="O14" s="52">
        <v>2.2000000000000002</v>
      </c>
      <c r="P14" s="52">
        <v>22.4</v>
      </c>
      <c r="Q14" s="52">
        <v>118</v>
      </c>
      <c r="R14" s="498">
        <v>550</v>
      </c>
      <c r="S14" s="498">
        <f t="shared" si="0"/>
        <v>2.75</v>
      </c>
    </row>
    <row r="15" spans="1:19" ht="15.75" customHeight="1">
      <c r="A15" s="542"/>
      <c r="B15" s="612"/>
      <c r="C15" s="51"/>
      <c r="D15" s="51"/>
      <c r="E15" s="321" t="s">
        <v>50</v>
      </c>
      <c r="F15" s="322">
        <v>100</v>
      </c>
      <c r="G15" s="112">
        <v>100</v>
      </c>
      <c r="H15" s="53"/>
      <c r="I15" s="53"/>
      <c r="J15" s="53"/>
      <c r="K15" s="53"/>
      <c r="L15" s="112">
        <v>100</v>
      </c>
      <c r="M15" s="112">
        <v>100</v>
      </c>
      <c r="N15" s="52"/>
      <c r="O15" s="52"/>
      <c r="P15" s="52"/>
      <c r="Q15" s="52"/>
      <c r="R15" s="498">
        <v>100</v>
      </c>
      <c r="S15" s="498">
        <f t="shared" si="0"/>
        <v>10</v>
      </c>
    </row>
    <row r="16" spans="1:19">
      <c r="A16" s="542"/>
      <c r="B16" s="612"/>
      <c r="C16" s="51"/>
      <c r="D16" s="51"/>
      <c r="E16" s="321" t="s">
        <v>32</v>
      </c>
      <c r="F16" s="322">
        <v>15</v>
      </c>
      <c r="G16" s="112">
        <v>15</v>
      </c>
      <c r="H16" s="53"/>
      <c r="I16" s="53"/>
      <c r="J16" s="53"/>
      <c r="K16" s="53"/>
      <c r="L16" s="112">
        <v>15</v>
      </c>
      <c r="M16" s="112">
        <v>15</v>
      </c>
      <c r="N16" s="52"/>
      <c r="O16" s="52"/>
      <c r="P16" s="52"/>
      <c r="Q16" s="52"/>
      <c r="R16" s="498">
        <v>90</v>
      </c>
      <c r="S16" s="498">
        <f t="shared" si="0"/>
        <v>1.3499999999999999</v>
      </c>
    </row>
    <row r="17" spans="1:19">
      <c r="A17" s="373">
        <v>111</v>
      </c>
      <c r="B17" s="419" t="s">
        <v>299</v>
      </c>
      <c r="C17" s="88">
        <v>40</v>
      </c>
      <c r="D17" s="88">
        <v>60</v>
      </c>
      <c r="E17" s="321" t="s">
        <v>300</v>
      </c>
      <c r="F17" s="322">
        <v>40</v>
      </c>
      <c r="G17" s="322">
        <v>40</v>
      </c>
      <c r="H17" s="323">
        <v>3</v>
      </c>
      <c r="I17" s="323">
        <v>1.1599999999999999</v>
      </c>
      <c r="J17" s="323">
        <v>20.5</v>
      </c>
      <c r="K17" s="323">
        <v>104</v>
      </c>
      <c r="L17" s="322">
        <v>60</v>
      </c>
      <c r="M17" s="322">
        <v>60</v>
      </c>
      <c r="N17" s="323">
        <v>4.5</v>
      </c>
      <c r="O17" s="323">
        <v>1.8</v>
      </c>
      <c r="P17" s="323">
        <v>30.8</v>
      </c>
      <c r="Q17" s="323">
        <v>137</v>
      </c>
      <c r="R17" s="498">
        <v>90</v>
      </c>
      <c r="S17" s="498">
        <f t="shared" si="0"/>
        <v>3.6</v>
      </c>
    </row>
    <row r="18" spans="1:19">
      <c r="A18" s="117">
        <v>112</v>
      </c>
      <c r="B18" s="420" t="s">
        <v>127</v>
      </c>
      <c r="C18" s="89">
        <v>140</v>
      </c>
      <c r="D18" s="88">
        <v>140</v>
      </c>
      <c r="E18" s="321" t="s">
        <v>57</v>
      </c>
      <c r="F18" s="322">
        <v>140</v>
      </c>
      <c r="G18" s="112">
        <v>140</v>
      </c>
      <c r="H18" s="52">
        <v>0.5</v>
      </c>
      <c r="I18" s="52">
        <v>0.5</v>
      </c>
      <c r="J18" s="52">
        <v>13.7</v>
      </c>
      <c r="K18" s="52">
        <v>66.2</v>
      </c>
      <c r="L18" s="112">
        <v>140</v>
      </c>
      <c r="M18" s="112">
        <v>140</v>
      </c>
      <c r="N18" s="52">
        <v>0.5</v>
      </c>
      <c r="O18" s="52">
        <v>0.5</v>
      </c>
      <c r="P18" s="52">
        <v>13.7</v>
      </c>
      <c r="Q18" s="52">
        <v>66.2</v>
      </c>
      <c r="R18" s="498">
        <v>250</v>
      </c>
      <c r="S18" s="498">
        <f t="shared" si="0"/>
        <v>35</v>
      </c>
    </row>
    <row r="19" spans="1:19">
      <c r="A19" s="689"/>
      <c r="B19" s="436" t="s">
        <v>154</v>
      </c>
      <c r="C19" s="146"/>
      <c r="D19" s="146"/>
      <c r="E19" s="437"/>
      <c r="F19" s="143"/>
      <c r="G19" s="132"/>
      <c r="H19" s="133">
        <f>SUM(H9:H18)</f>
        <v>9.6</v>
      </c>
      <c r="I19" s="133">
        <f>SUM(I9:I18)</f>
        <v>12.559999999999999</v>
      </c>
      <c r="J19" s="133">
        <f>SUM(J9:J18)</f>
        <v>75.3</v>
      </c>
      <c r="K19" s="133">
        <f>SUM(K9:K18)</f>
        <v>457.2</v>
      </c>
      <c r="L19" s="133"/>
      <c r="M19" s="133"/>
      <c r="N19" s="133">
        <f>SUM(N9:N18)</f>
        <v>12.5</v>
      </c>
      <c r="O19" s="133">
        <f>SUM(O9:O18)</f>
        <v>16.2</v>
      </c>
      <c r="P19" s="133">
        <f>SUM(P9:P18)</f>
        <v>91.9</v>
      </c>
      <c r="Q19" s="133">
        <f>SUM(Q9:Q18)</f>
        <v>547.20000000000005</v>
      </c>
      <c r="S19" s="498">
        <f t="shared" si="0"/>
        <v>0</v>
      </c>
    </row>
    <row r="20" spans="1:19">
      <c r="A20" s="689"/>
      <c r="B20" s="673" t="s">
        <v>128</v>
      </c>
      <c r="C20" s="674"/>
      <c r="D20" s="674"/>
      <c r="E20" s="675"/>
      <c r="F20" s="143"/>
      <c r="G20" s="132"/>
      <c r="H20" s="132"/>
      <c r="I20" s="132"/>
      <c r="J20" s="132"/>
      <c r="K20" s="132"/>
      <c r="L20" s="123"/>
      <c r="M20" s="123"/>
      <c r="N20" s="123"/>
      <c r="O20" s="123"/>
      <c r="P20" s="123"/>
      <c r="Q20" s="123"/>
      <c r="S20" s="498">
        <f t="shared" si="0"/>
        <v>0</v>
      </c>
    </row>
    <row r="21" spans="1:19" ht="16.5" customHeight="1">
      <c r="A21" s="687">
        <v>51</v>
      </c>
      <c r="B21" s="579" t="s">
        <v>252</v>
      </c>
      <c r="C21" s="160">
        <v>60</v>
      </c>
      <c r="D21" s="160">
        <v>100</v>
      </c>
      <c r="E21" s="426" t="s">
        <v>66</v>
      </c>
      <c r="F21" s="427">
        <v>45.6</v>
      </c>
      <c r="G21" s="134">
        <v>36.6</v>
      </c>
      <c r="H21" s="135">
        <v>0.7</v>
      </c>
      <c r="I21" s="135">
        <v>6.1</v>
      </c>
      <c r="J21" s="135">
        <v>4.2</v>
      </c>
      <c r="K21" s="135">
        <v>76</v>
      </c>
      <c r="L21" s="274">
        <v>76</v>
      </c>
      <c r="M21" s="274">
        <v>61</v>
      </c>
      <c r="N21" s="136">
        <v>1.3</v>
      </c>
      <c r="O21" s="136">
        <v>10.3</v>
      </c>
      <c r="P21" s="136">
        <v>7.1</v>
      </c>
      <c r="Q21" s="136">
        <v>127</v>
      </c>
      <c r="S21" s="498">
        <f t="shared" si="0"/>
        <v>0</v>
      </c>
    </row>
    <row r="22" spans="1:19">
      <c r="A22" s="687"/>
      <c r="B22" s="579"/>
      <c r="C22" s="145"/>
      <c r="D22" s="146"/>
      <c r="E22" s="426" t="s">
        <v>36</v>
      </c>
      <c r="F22" s="427">
        <v>22.8</v>
      </c>
      <c r="G22" s="274">
        <v>18</v>
      </c>
      <c r="H22" s="132"/>
      <c r="I22" s="132"/>
      <c r="J22" s="132"/>
      <c r="K22" s="132"/>
      <c r="L22" s="274">
        <v>38</v>
      </c>
      <c r="M22" s="274">
        <v>30</v>
      </c>
      <c r="N22" s="123"/>
      <c r="O22" s="123"/>
      <c r="P22" s="123"/>
      <c r="Q22" s="123"/>
      <c r="S22" s="498">
        <f t="shared" si="0"/>
        <v>0</v>
      </c>
    </row>
    <row r="23" spans="1:19">
      <c r="A23" s="687"/>
      <c r="B23" s="579"/>
      <c r="C23" s="145"/>
      <c r="D23" s="146"/>
      <c r="E23" s="426" t="s">
        <v>38</v>
      </c>
      <c r="F23" s="332">
        <v>6</v>
      </c>
      <c r="G23" s="274">
        <v>6</v>
      </c>
      <c r="H23" s="132"/>
      <c r="I23" s="132"/>
      <c r="J23" s="132"/>
      <c r="K23" s="132"/>
      <c r="L23" s="274">
        <v>10</v>
      </c>
      <c r="M23" s="274">
        <v>10</v>
      </c>
      <c r="N23" s="123"/>
      <c r="O23" s="123"/>
      <c r="P23" s="123"/>
      <c r="Q23" s="123"/>
      <c r="S23" s="498">
        <f t="shared" si="0"/>
        <v>0</v>
      </c>
    </row>
    <row r="24" spans="1:19">
      <c r="A24" s="637" t="s">
        <v>255</v>
      </c>
      <c r="B24" s="640" t="s">
        <v>256</v>
      </c>
      <c r="C24" s="138" t="s">
        <v>253</v>
      </c>
      <c r="D24" s="138" t="s">
        <v>292</v>
      </c>
      <c r="E24" s="138" t="s">
        <v>34</v>
      </c>
      <c r="F24" s="139">
        <v>106.6</v>
      </c>
      <c r="G24" s="268">
        <v>80</v>
      </c>
      <c r="H24" s="141">
        <v>1.7</v>
      </c>
      <c r="I24" s="141">
        <v>2.2999999999999998</v>
      </c>
      <c r="J24" s="141">
        <v>11.7</v>
      </c>
      <c r="K24" s="141">
        <v>75.400000000000006</v>
      </c>
      <c r="L24" s="139">
        <v>133.19999999999999</v>
      </c>
      <c r="M24" s="268">
        <v>100</v>
      </c>
      <c r="N24" s="142">
        <v>2.2000000000000002</v>
      </c>
      <c r="O24" s="142">
        <v>2.9</v>
      </c>
      <c r="P24" s="142">
        <v>14.7</v>
      </c>
      <c r="Q24" s="136">
        <v>94.2</v>
      </c>
      <c r="R24" s="498">
        <v>75</v>
      </c>
      <c r="S24" s="498">
        <f t="shared" si="0"/>
        <v>7.9950000000000001</v>
      </c>
    </row>
    <row r="25" spans="1:19">
      <c r="A25" s="638"/>
      <c r="B25" s="641"/>
      <c r="C25" s="138"/>
      <c r="D25" s="138"/>
      <c r="E25" s="138" t="s">
        <v>36</v>
      </c>
      <c r="F25" s="268">
        <v>10</v>
      </c>
      <c r="G25" s="268">
        <v>8</v>
      </c>
      <c r="H25" s="143"/>
      <c r="I25" s="143"/>
      <c r="J25" s="143"/>
      <c r="K25" s="143"/>
      <c r="L25" s="140">
        <v>12.5</v>
      </c>
      <c r="M25" s="268">
        <v>10</v>
      </c>
      <c r="N25" s="144"/>
      <c r="O25" s="144"/>
      <c r="P25" s="144"/>
      <c r="Q25" s="123"/>
      <c r="R25" s="498">
        <v>80</v>
      </c>
      <c r="S25" s="498">
        <f t="shared" si="0"/>
        <v>0.8</v>
      </c>
    </row>
    <row r="26" spans="1:19">
      <c r="A26" s="638"/>
      <c r="B26" s="641"/>
      <c r="C26" s="145"/>
      <c r="D26" s="146"/>
      <c r="E26" s="138" t="s">
        <v>35</v>
      </c>
      <c r="F26" s="268">
        <v>10</v>
      </c>
      <c r="G26" s="268">
        <v>8</v>
      </c>
      <c r="H26" s="143"/>
      <c r="I26" s="143"/>
      <c r="J26" s="143"/>
      <c r="K26" s="143"/>
      <c r="L26" s="268">
        <v>12</v>
      </c>
      <c r="M26" s="268">
        <v>10</v>
      </c>
      <c r="N26" s="144"/>
      <c r="O26" s="144"/>
      <c r="P26" s="144"/>
      <c r="Q26" s="123"/>
      <c r="R26" s="498">
        <v>55</v>
      </c>
      <c r="S26" s="498">
        <f t="shared" si="0"/>
        <v>0.55000000000000004</v>
      </c>
    </row>
    <row r="27" spans="1:19">
      <c r="A27" s="638"/>
      <c r="B27" s="641"/>
      <c r="C27" s="145"/>
      <c r="D27" s="146"/>
      <c r="E27" s="138" t="s">
        <v>313</v>
      </c>
      <c r="F27" s="268">
        <v>2</v>
      </c>
      <c r="G27" s="268">
        <v>2</v>
      </c>
      <c r="H27" s="143"/>
      <c r="I27" s="143"/>
      <c r="J27" s="143"/>
      <c r="K27" s="143"/>
      <c r="L27" s="140">
        <v>2.5</v>
      </c>
      <c r="M27" s="140">
        <v>2.5</v>
      </c>
      <c r="N27" s="144"/>
      <c r="O27" s="144"/>
      <c r="P27" s="144"/>
      <c r="Q27" s="123"/>
      <c r="R27" s="498">
        <v>680</v>
      </c>
      <c r="S27" s="498">
        <f t="shared" si="0"/>
        <v>1.36</v>
      </c>
    </row>
    <row r="28" spans="1:19">
      <c r="A28" s="638"/>
      <c r="B28" s="641"/>
      <c r="C28" s="145"/>
      <c r="D28" s="146"/>
      <c r="E28" s="138" t="s">
        <v>120</v>
      </c>
      <c r="F28" s="268">
        <v>1</v>
      </c>
      <c r="G28" s="268">
        <v>1</v>
      </c>
      <c r="H28" s="143"/>
      <c r="I28" s="143"/>
      <c r="J28" s="143"/>
      <c r="K28" s="143"/>
      <c r="L28" s="268">
        <v>2</v>
      </c>
      <c r="M28" s="268">
        <v>2</v>
      </c>
      <c r="N28" s="144"/>
      <c r="O28" s="144"/>
      <c r="P28" s="144"/>
      <c r="Q28" s="123"/>
      <c r="R28" s="498">
        <v>1400</v>
      </c>
      <c r="S28" s="498">
        <f t="shared" si="0"/>
        <v>1.4000000000000001</v>
      </c>
    </row>
    <row r="29" spans="1:19">
      <c r="A29" s="638"/>
      <c r="B29" s="641"/>
      <c r="C29" s="145"/>
      <c r="D29" s="146"/>
      <c r="E29" s="147" t="s">
        <v>254</v>
      </c>
      <c r="F29" s="139"/>
      <c r="G29" s="148">
        <v>20</v>
      </c>
      <c r="H29" s="141">
        <v>4</v>
      </c>
      <c r="I29" s="141">
        <v>2.9</v>
      </c>
      <c r="J29" s="141">
        <v>0.2</v>
      </c>
      <c r="K29" s="141">
        <v>42.6</v>
      </c>
      <c r="L29" s="148"/>
      <c r="M29" s="148">
        <v>20</v>
      </c>
      <c r="N29" s="141">
        <v>4</v>
      </c>
      <c r="O29" s="141">
        <v>2.9</v>
      </c>
      <c r="P29" s="141">
        <v>0.2</v>
      </c>
      <c r="Q29" s="141">
        <v>42.6</v>
      </c>
      <c r="S29" s="498">
        <f t="shared" si="0"/>
        <v>0</v>
      </c>
    </row>
    <row r="30" spans="1:19">
      <c r="A30" s="638"/>
      <c r="B30" s="641"/>
      <c r="C30" s="145"/>
      <c r="D30" s="146"/>
      <c r="E30" s="138" t="s">
        <v>97</v>
      </c>
      <c r="F30" s="140">
        <v>31</v>
      </c>
      <c r="G30" s="140">
        <v>23</v>
      </c>
      <c r="H30" s="143"/>
      <c r="I30" s="143"/>
      <c r="J30" s="143"/>
      <c r="K30" s="143"/>
      <c r="L30" s="268">
        <v>31</v>
      </c>
      <c r="M30" s="268">
        <v>23</v>
      </c>
      <c r="N30" s="144"/>
      <c r="O30" s="144"/>
      <c r="P30" s="144"/>
      <c r="Q30" s="123"/>
      <c r="R30" s="498">
        <v>600</v>
      </c>
      <c r="S30" s="498">
        <f t="shared" si="0"/>
        <v>18.600000000000001</v>
      </c>
    </row>
    <row r="31" spans="1:19">
      <c r="A31" s="638"/>
      <c r="B31" s="641"/>
      <c r="C31" s="145"/>
      <c r="D31" s="146"/>
      <c r="E31" s="138" t="s">
        <v>35</v>
      </c>
      <c r="F31" s="140">
        <v>3</v>
      </c>
      <c r="G31" s="140">
        <v>2</v>
      </c>
      <c r="H31" s="143"/>
      <c r="I31" s="143"/>
      <c r="J31" s="143"/>
      <c r="K31" s="143"/>
      <c r="L31" s="268">
        <v>3</v>
      </c>
      <c r="M31" s="268">
        <v>2</v>
      </c>
      <c r="N31" s="144"/>
      <c r="O31" s="144"/>
      <c r="P31" s="144"/>
      <c r="Q31" s="123"/>
      <c r="R31" s="498">
        <v>55</v>
      </c>
      <c r="S31" s="498">
        <f t="shared" si="0"/>
        <v>0.16500000000000001</v>
      </c>
    </row>
    <row r="32" spans="1:19">
      <c r="A32" s="639"/>
      <c r="B32" s="642"/>
      <c r="C32" s="145"/>
      <c r="D32" s="146"/>
      <c r="E32" s="138" t="s">
        <v>75</v>
      </c>
      <c r="F32" s="139">
        <v>1.9</v>
      </c>
      <c r="G32" s="139">
        <v>1.6</v>
      </c>
      <c r="H32" s="143"/>
      <c r="I32" s="143"/>
      <c r="J32" s="143"/>
      <c r="K32" s="143"/>
      <c r="L32" s="139">
        <v>1.9</v>
      </c>
      <c r="M32" s="139">
        <v>1.6</v>
      </c>
      <c r="N32" s="144"/>
      <c r="O32" s="144"/>
      <c r="P32" s="144"/>
      <c r="Q32" s="123"/>
      <c r="R32" s="498">
        <v>208.33</v>
      </c>
      <c r="S32" s="498">
        <f t="shared" si="0"/>
        <v>0.39582700000000004</v>
      </c>
    </row>
    <row r="33" spans="1:19">
      <c r="A33" s="692" t="s">
        <v>258</v>
      </c>
      <c r="B33" s="695" t="s">
        <v>250</v>
      </c>
      <c r="C33" s="190" t="s">
        <v>242</v>
      </c>
      <c r="D33" s="438" t="s">
        <v>189</v>
      </c>
      <c r="E33" s="149" t="s">
        <v>239</v>
      </c>
      <c r="F33" s="150">
        <v>81</v>
      </c>
      <c r="G33" s="150">
        <v>60</v>
      </c>
      <c r="H33" s="151">
        <v>12.4</v>
      </c>
      <c r="I33" s="151">
        <v>12.2</v>
      </c>
      <c r="J33" s="151">
        <v>10</v>
      </c>
      <c r="K33" s="151">
        <v>200</v>
      </c>
      <c r="L33" s="150">
        <v>92.8</v>
      </c>
      <c r="M33" s="150">
        <v>68.8</v>
      </c>
      <c r="N33" s="151">
        <v>14.2</v>
      </c>
      <c r="O33" s="151">
        <v>14</v>
      </c>
      <c r="P33" s="151">
        <v>11.4</v>
      </c>
      <c r="Q33" s="152">
        <v>228</v>
      </c>
      <c r="R33" s="498">
        <v>600</v>
      </c>
      <c r="S33" s="498">
        <f t="shared" si="0"/>
        <v>48.6</v>
      </c>
    </row>
    <row r="34" spans="1:19">
      <c r="A34" s="693"/>
      <c r="B34" s="696"/>
      <c r="C34" s="190"/>
      <c r="D34" s="195"/>
      <c r="E34" s="149" t="s">
        <v>240</v>
      </c>
      <c r="F34" s="150">
        <v>13</v>
      </c>
      <c r="G34" s="150">
        <v>13</v>
      </c>
      <c r="H34" s="153"/>
      <c r="I34" s="153"/>
      <c r="J34" s="153"/>
      <c r="K34" s="153"/>
      <c r="L34" s="150">
        <v>14</v>
      </c>
      <c r="M34" s="150">
        <v>14</v>
      </c>
      <c r="N34" s="152"/>
      <c r="O34" s="152"/>
      <c r="P34" s="152"/>
      <c r="Q34" s="152"/>
      <c r="R34" s="498">
        <v>62</v>
      </c>
      <c r="S34" s="498">
        <f t="shared" si="0"/>
        <v>0.80600000000000005</v>
      </c>
    </row>
    <row r="35" spans="1:19">
      <c r="A35" s="693"/>
      <c r="B35" s="696"/>
      <c r="C35" s="190"/>
      <c r="D35" s="195"/>
      <c r="E35" s="149" t="s">
        <v>50</v>
      </c>
      <c r="F35" s="150">
        <v>16</v>
      </c>
      <c r="G35" s="150">
        <v>16</v>
      </c>
      <c r="H35" s="153"/>
      <c r="I35" s="153"/>
      <c r="J35" s="153"/>
      <c r="K35" s="153"/>
      <c r="L35" s="150">
        <v>18</v>
      </c>
      <c r="M35" s="150">
        <v>18</v>
      </c>
      <c r="N35" s="152"/>
      <c r="O35" s="152"/>
      <c r="P35" s="152"/>
      <c r="Q35" s="152"/>
      <c r="R35" s="498">
        <v>100</v>
      </c>
      <c r="S35" s="498">
        <f t="shared" si="0"/>
        <v>1.6</v>
      </c>
    </row>
    <row r="36" spans="1:19">
      <c r="A36" s="693"/>
      <c r="B36" s="696"/>
      <c r="C36" s="190"/>
      <c r="D36" s="195"/>
      <c r="E36" s="154" t="s">
        <v>171</v>
      </c>
      <c r="F36" s="150">
        <v>5</v>
      </c>
      <c r="G36" s="150">
        <v>5</v>
      </c>
      <c r="H36" s="153"/>
      <c r="I36" s="153"/>
      <c r="J36" s="153"/>
      <c r="K36" s="153"/>
      <c r="L36" s="150">
        <v>5.5</v>
      </c>
      <c r="M36" s="150">
        <v>5.5</v>
      </c>
      <c r="N36" s="152"/>
      <c r="O36" s="152"/>
      <c r="P36" s="152"/>
      <c r="Q36" s="152"/>
      <c r="R36" s="498">
        <v>680</v>
      </c>
      <c r="S36" s="498">
        <f t="shared" si="0"/>
        <v>3.4</v>
      </c>
    </row>
    <row r="37" spans="1:19" ht="15.75" customHeight="1">
      <c r="A37" s="693"/>
      <c r="B37" s="696"/>
      <c r="C37" s="190"/>
      <c r="D37" s="195"/>
      <c r="E37" s="149" t="s">
        <v>241</v>
      </c>
      <c r="F37" s="155"/>
      <c r="G37" s="155">
        <v>50</v>
      </c>
      <c r="H37" s="152"/>
      <c r="I37" s="152"/>
      <c r="J37" s="152"/>
      <c r="K37" s="152"/>
      <c r="L37" s="155"/>
      <c r="M37" s="155">
        <v>50</v>
      </c>
      <c r="N37" s="152"/>
      <c r="O37" s="152"/>
      <c r="P37" s="152"/>
      <c r="Q37" s="152"/>
      <c r="S37" s="498">
        <f t="shared" si="0"/>
        <v>0</v>
      </c>
    </row>
    <row r="38" spans="1:19">
      <c r="A38" s="693"/>
      <c r="B38" s="696"/>
      <c r="C38" s="190"/>
      <c r="D38" s="195"/>
      <c r="E38" s="149" t="s">
        <v>50</v>
      </c>
      <c r="F38" s="150">
        <v>50</v>
      </c>
      <c r="G38" s="150">
        <v>50</v>
      </c>
      <c r="H38" s="153"/>
      <c r="I38" s="153"/>
      <c r="J38" s="153"/>
      <c r="K38" s="153"/>
      <c r="L38" s="150">
        <v>50</v>
      </c>
      <c r="M38" s="150">
        <v>50</v>
      </c>
      <c r="N38" s="152"/>
      <c r="O38" s="152"/>
      <c r="P38" s="152"/>
      <c r="Q38" s="152"/>
      <c r="R38" s="498">
        <v>100</v>
      </c>
      <c r="S38" s="498">
        <f t="shared" si="0"/>
        <v>5</v>
      </c>
    </row>
    <row r="39" spans="1:19">
      <c r="A39" s="693"/>
      <c r="B39" s="696"/>
      <c r="C39" s="190"/>
      <c r="D39" s="195"/>
      <c r="E39" s="149" t="s">
        <v>85</v>
      </c>
      <c r="F39" s="150">
        <v>2.5</v>
      </c>
      <c r="G39" s="150">
        <v>2.5</v>
      </c>
      <c r="H39" s="153"/>
      <c r="I39" s="153"/>
      <c r="J39" s="153"/>
      <c r="K39" s="153"/>
      <c r="L39" s="150">
        <v>2.5</v>
      </c>
      <c r="M39" s="150">
        <v>2.5</v>
      </c>
      <c r="N39" s="152"/>
      <c r="O39" s="152"/>
      <c r="P39" s="152"/>
      <c r="Q39" s="152"/>
      <c r="R39" s="498">
        <v>52</v>
      </c>
      <c r="S39" s="498">
        <f t="shared" si="0"/>
        <v>0.13</v>
      </c>
    </row>
    <row r="40" spans="1:19">
      <c r="A40" s="693"/>
      <c r="B40" s="696"/>
      <c r="C40" s="439"/>
      <c r="D40" s="195"/>
      <c r="E40" s="149" t="s">
        <v>171</v>
      </c>
      <c r="F40" s="150">
        <v>2.5</v>
      </c>
      <c r="G40" s="150">
        <v>2.5</v>
      </c>
      <c r="H40" s="153"/>
      <c r="I40" s="153"/>
      <c r="J40" s="153"/>
      <c r="K40" s="153"/>
      <c r="L40" s="150">
        <v>2.5</v>
      </c>
      <c r="M40" s="150">
        <v>2.5</v>
      </c>
      <c r="N40" s="152"/>
      <c r="O40" s="152"/>
      <c r="P40" s="152"/>
      <c r="Q40" s="152"/>
      <c r="R40" s="498">
        <v>680</v>
      </c>
      <c r="S40" s="498">
        <f t="shared" si="0"/>
        <v>1.7</v>
      </c>
    </row>
    <row r="41" spans="1:19">
      <c r="A41" s="694"/>
      <c r="B41" s="697"/>
      <c r="C41" s="439"/>
      <c r="D41" s="195"/>
      <c r="E41" s="149" t="s">
        <v>32</v>
      </c>
      <c r="F41" s="150">
        <v>0.5</v>
      </c>
      <c r="G41" s="150">
        <v>0.5</v>
      </c>
      <c r="H41" s="153"/>
      <c r="I41" s="153"/>
      <c r="J41" s="153"/>
      <c r="K41" s="153"/>
      <c r="L41" s="150">
        <v>0.5</v>
      </c>
      <c r="M41" s="150">
        <v>0.5</v>
      </c>
      <c r="N41" s="152"/>
      <c r="O41" s="152"/>
      <c r="P41" s="152"/>
      <c r="Q41" s="152"/>
      <c r="R41" s="498">
        <v>90</v>
      </c>
      <c r="S41" s="498">
        <f t="shared" si="0"/>
        <v>4.4999999999999998E-2</v>
      </c>
    </row>
    <row r="42" spans="1:19">
      <c r="A42" s="592">
        <v>423</v>
      </c>
      <c r="B42" s="570" t="s">
        <v>166</v>
      </c>
      <c r="C42" s="199">
        <v>160</v>
      </c>
      <c r="D42" s="199">
        <v>160</v>
      </c>
      <c r="E42" s="440" t="s">
        <v>43</v>
      </c>
      <c r="F42" s="276">
        <v>210</v>
      </c>
      <c r="G42" s="270">
        <v>168</v>
      </c>
      <c r="H42" s="157">
        <v>5.9</v>
      </c>
      <c r="I42" s="157">
        <v>5.7</v>
      </c>
      <c r="J42" s="157">
        <v>6.2</v>
      </c>
      <c r="K42" s="157">
        <v>100</v>
      </c>
      <c r="L42" s="270">
        <v>210</v>
      </c>
      <c r="M42" s="270">
        <v>168</v>
      </c>
      <c r="N42" s="157">
        <v>5.9</v>
      </c>
      <c r="O42" s="157">
        <v>5.7</v>
      </c>
      <c r="P42" s="157">
        <v>6.2</v>
      </c>
      <c r="Q42" s="157">
        <v>100</v>
      </c>
      <c r="R42" s="498">
        <v>70</v>
      </c>
      <c r="S42" s="498">
        <f t="shared" si="0"/>
        <v>14.7</v>
      </c>
    </row>
    <row r="43" spans="1:19" ht="13.5" customHeight="1">
      <c r="A43" s="592"/>
      <c r="B43" s="570"/>
      <c r="C43" s="441"/>
      <c r="D43" s="441"/>
      <c r="E43" s="440" t="s">
        <v>30</v>
      </c>
      <c r="F43" s="276">
        <v>7</v>
      </c>
      <c r="G43" s="270">
        <v>7</v>
      </c>
      <c r="H43" s="156"/>
      <c r="I43" s="156"/>
      <c r="J43" s="156"/>
      <c r="K43" s="156"/>
      <c r="L43" s="270">
        <v>7</v>
      </c>
      <c r="M43" s="270">
        <v>7</v>
      </c>
      <c r="N43" s="156"/>
      <c r="O43" s="156"/>
      <c r="P43" s="156"/>
      <c r="Q43" s="156"/>
      <c r="R43" s="498">
        <v>680</v>
      </c>
      <c r="S43" s="498">
        <f t="shared" si="0"/>
        <v>4.76</v>
      </c>
    </row>
    <row r="44" spans="1:19">
      <c r="A44" s="592"/>
      <c r="B44" s="570"/>
      <c r="C44" s="441"/>
      <c r="D44" s="441"/>
      <c r="E44" s="440" t="s">
        <v>36</v>
      </c>
      <c r="F44" s="276">
        <v>9</v>
      </c>
      <c r="G44" s="156">
        <v>7.2</v>
      </c>
      <c r="H44" s="156"/>
      <c r="I44" s="156"/>
      <c r="J44" s="156"/>
      <c r="K44" s="156"/>
      <c r="L44" s="270">
        <v>9</v>
      </c>
      <c r="M44" s="156">
        <v>7.2</v>
      </c>
      <c r="N44" s="156"/>
      <c r="O44" s="156"/>
      <c r="P44" s="156"/>
      <c r="Q44" s="156"/>
      <c r="R44" s="498">
        <v>80</v>
      </c>
      <c r="S44" s="498">
        <f t="shared" si="0"/>
        <v>0.72000000000000008</v>
      </c>
    </row>
    <row r="45" spans="1:19">
      <c r="A45" s="592"/>
      <c r="B45" s="570"/>
      <c r="C45" s="441"/>
      <c r="D45" s="441"/>
      <c r="E45" s="440" t="s">
        <v>35</v>
      </c>
      <c r="F45" s="276">
        <v>15</v>
      </c>
      <c r="G45" s="270">
        <v>13</v>
      </c>
      <c r="H45" s="156"/>
      <c r="I45" s="156"/>
      <c r="J45" s="156"/>
      <c r="K45" s="156"/>
      <c r="L45" s="270">
        <v>15</v>
      </c>
      <c r="M45" s="270">
        <v>13</v>
      </c>
      <c r="N45" s="156"/>
      <c r="O45" s="156"/>
      <c r="P45" s="156"/>
      <c r="Q45" s="156"/>
      <c r="R45" s="498">
        <v>55</v>
      </c>
      <c r="S45" s="498">
        <f t="shared" si="0"/>
        <v>0.82499999999999996</v>
      </c>
    </row>
    <row r="46" spans="1:19">
      <c r="A46" s="592"/>
      <c r="B46" s="570"/>
      <c r="C46" s="441"/>
      <c r="D46" s="441"/>
      <c r="E46" s="440" t="s">
        <v>37</v>
      </c>
      <c r="F46" s="276">
        <v>15</v>
      </c>
      <c r="G46" s="270">
        <v>15</v>
      </c>
      <c r="H46" s="156"/>
      <c r="I46" s="156"/>
      <c r="J46" s="156"/>
      <c r="K46" s="156"/>
      <c r="L46" s="270">
        <v>15</v>
      </c>
      <c r="M46" s="270">
        <v>15</v>
      </c>
      <c r="N46" s="156"/>
      <c r="O46" s="156"/>
      <c r="P46" s="156"/>
      <c r="Q46" s="156"/>
      <c r="R46" s="498">
        <v>160</v>
      </c>
      <c r="S46" s="498">
        <f t="shared" si="0"/>
        <v>2.4</v>
      </c>
    </row>
    <row r="47" spans="1:19">
      <c r="A47" s="592"/>
      <c r="B47" s="570"/>
      <c r="C47" s="441"/>
      <c r="D47" s="441"/>
      <c r="E47" s="440" t="s">
        <v>231</v>
      </c>
      <c r="F47" s="180">
        <v>0.3</v>
      </c>
      <c r="G47" s="156">
        <v>0.3</v>
      </c>
      <c r="H47" s="156"/>
      <c r="I47" s="156"/>
      <c r="J47" s="156"/>
      <c r="K47" s="156"/>
      <c r="L47" s="156">
        <v>0.3</v>
      </c>
      <c r="M47" s="156">
        <v>0.3</v>
      </c>
      <c r="N47" s="156"/>
      <c r="O47" s="156"/>
      <c r="P47" s="156"/>
      <c r="Q47" s="156"/>
      <c r="R47" s="498">
        <v>1400</v>
      </c>
      <c r="S47" s="498">
        <f t="shared" si="0"/>
        <v>0.42</v>
      </c>
    </row>
    <row r="48" spans="1:19">
      <c r="A48" s="592"/>
      <c r="B48" s="570"/>
      <c r="C48" s="441"/>
      <c r="D48" s="441"/>
      <c r="E48" s="440" t="s">
        <v>56</v>
      </c>
      <c r="F48" s="180">
        <v>2.6</v>
      </c>
      <c r="G48" s="156">
        <v>2.6</v>
      </c>
      <c r="H48" s="156"/>
      <c r="I48" s="156"/>
      <c r="J48" s="156"/>
      <c r="K48" s="156"/>
      <c r="L48" s="156">
        <v>2.6</v>
      </c>
      <c r="M48" s="156">
        <v>2.6</v>
      </c>
      <c r="N48" s="156"/>
      <c r="O48" s="156"/>
      <c r="P48" s="156"/>
      <c r="Q48" s="156"/>
      <c r="R48" s="498">
        <v>52</v>
      </c>
      <c r="S48" s="498">
        <f t="shared" si="0"/>
        <v>0.13520000000000001</v>
      </c>
    </row>
    <row r="49" spans="1:19">
      <c r="A49" s="592"/>
      <c r="B49" s="570"/>
      <c r="C49" s="441"/>
      <c r="D49" s="441"/>
      <c r="E49" s="440" t="s">
        <v>32</v>
      </c>
      <c r="F49" s="180">
        <v>1.1000000000000001</v>
      </c>
      <c r="G49" s="156">
        <v>1.1000000000000001</v>
      </c>
      <c r="H49" s="156"/>
      <c r="I49" s="156"/>
      <c r="J49" s="156"/>
      <c r="K49" s="156"/>
      <c r="L49" s="156">
        <v>1.1000000000000001</v>
      </c>
      <c r="M49" s="156">
        <v>1.1000000000000001</v>
      </c>
      <c r="N49" s="156"/>
      <c r="O49" s="156"/>
      <c r="P49" s="156"/>
      <c r="Q49" s="156"/>
      <c r="R49" s="498">
        <v>90</v>
      </c>
      <c r="S49" s="498">
        <f t="shared" si="0"/>
        <v>9.9000000000000005E-2</v>
      </c>
    </row>
    <row r="50" spans="1:19" ht="16.5" customHeight="1">
      <c r="A50" s="542">
        <v>508</v>
      </c>
      <c r="B50" s="612" t="s">
        <v>327</v>
      </c>
      <c r="C50" s="88">
        <v>200</v>
      </c>
      <c r="D50" s="88">
        <v>200</v>
      </c>
      <c r="E50" s="297" t="s">
        <v>91</v>
      </c>
      <c r="F50" s="218">
        <v>25</v>
      </c>
      <c r="G50" s="49">
        <v>30.5</v>
      </c>
      <c r="H50" s="54">
        <v>0.5</v>
      </c>
      <c r="I50" s="54">
        <v>0</v>
      </c>
      <c r="J50" s="54">
        <v>27</v>
      </c>
      <c r="K50" s="54">
        <v>110</v>
      </c>
      <c r="L50" s="271">
        <v>25</v>
      </c>
      <c r="M50" s="271">
        <v>30.5</v>
      </c>
      <c r="N50" s="54">
        <v>0.5</v>
      </c>
      <c r="O50" s="54">
        <v>0</v>
      </c>
      <c r="P50" s="54">
        <v>27</v>
      </c>
      <c r="Q50" s="54">
        <v>110</v>
      </c>
      <c r="R50" s="498">
        <v>200</v>
      </c>
      <c r="S50" s="498">
        <f t="shared" si="0"/>
        <v>5</v>
      </c>
    </row>
    <row r="51" spans="1:19">
      <c r="A51" s="542"/>
      <c r="B51" s="612"/>
      <c r="C51" s="442"/>
      <c r="D51" s="442"/>
      <c r="E51" s="297" t="s">
        <v>72</v>
      </c>
      <c r="F51" s="218">
        <v>13</v>
      </c>
      <c r="G51" s="49">
        <v>13</v>
      </c>
      <c r="H51" s="54"/>
      <c r="I51" s="54"/>
      <c r="J51" s="54"/>
      <c r="K51" s="54"/>
      <c r="L51" s="271">
        <v>13</v>
      </c>
      <c r="M51" s="271">
        <v>13</v>
      </c>
      <c r="N51" s="54"/>
      <c r="O51" s="54"/>
      <c r="P51" s="54"/>
      <c r="Q51" s="54"/>
      <c r="R51" s="498">
        <v>90</v>
      </c>
      <c r="S51" s="498">
        <f t="shared" si="0"/>
        <v>1.1700000000000002</v>
      </c>
    </row>
    <row r="52" spans="1:19">
      <c r="A52" s="118">
        <v>108</v>
      </c>
      <c r="B52" s="428" t="s">
        <v>144</v>
      </c>
      <c r="C52" s="56">
        <v>40</v>
      </c>
      <c r="D52" s="56">
        <v>60</v>
      </c>
      <c r="E52" s="297" t="s">
        <v>11</v>
      </c>
      <c r="F52" s="218">
        <v>40</v>
      </c>
      <c r="G52" s="49">
        <v>40</v>
      </c>
      <c r="H52" s="54">
        <v>3.3</v>
      </c>
      <c r="I52" s="54">
        <v>0.3</v>
      </c>
      <c r="J52" s="54">
        <v>19.600000000000001</v>
      </c>
      <c r="K52" s="54">
        <v>96</v>
      </c>
      <c r="L52" s="271">
        <v>60</v>
      </c>
      <c r="M52" s="271">
        <v>60</v>
      </c>
      <c r="N52" s="54">
        <v>4.5999999999999996</v>
      </c>
      <c r="O52" s="54">
        <v>0.5</v>
      </c>
      <c r="P52" s="54">
        <v>29.5</v>
      </c>
      <c r="Q52" s="54">
        <v>140</v>
      </c>
      <c r="S52" s="498">
        <f t="shared" si="0"/>
        <v>0</v>
      </c>
    </row>
    <row r="53" spans="1:19">
      <c r="A53" s="118">
        <v>109</v>
      </c>
      <c r="B53" s="428" t="s">
        <v>151</v>
      </c>
      <c r="C53" s="56">
        <v>50</v>
      </c>
      <c r="D53" s="56">
        <v>70</v>
      </c>
      <c r="E53" s="297" t="s">
        <v>15</v>
      </c>
      <c r="F53" s="218">
        <v>50</v>
      </c>
      <c r="G53" s="49">
        <v>50</v>
      </c>
      <c r="H53" s="54">
        <v>3.3</v>
      </c>
      <c r="I53" s="54">
        <v>0.6</v>
      </c>
      <c r="J53" s="54">
        <v>16.7</v>
      </c>
      <c r="K53" s="54">
        <v>87</v>
      </c>
      <c r="L53" s="271">
        <v>70</v>
      </c>
      <c r="M53" s="271">
        <v>70</v>
      </c>
      <c r="N53" s="54">
        <v>4.5999999999999996</v>
      </c>
      <c r="O53" s="54">
        <v>0.8</v>
      </c>
      <c r="P53" s="54">
        <v>23.4</v>
      </c>
      <c r="Q53" s="54">
        <v>121</v>
      </c>
      <c r="S53" s="498">
        <f t="shared" si="0"/>
        <v>0</v>
      </c>
    </row>
    <row r="54" spans="1:19">
      <c r="A54" s="688"/>
      <c r="B54" s="429" t="s">
        <v>174</v>
      </c>
      <c r="C54" s="443"/>
      <c r="D54" s="443"/>
      <c r="E54" s="444"/>
      <c r="F54" s="445"/>
      <c r="G54" s="15"/>
      <c r="H54" s="108">
        <f>SUM(H21:H53)</f>
        <v>31.800000000000004</v>
      </c>
      <c r="I54" s="108">
        <f>SUM(I21:I53)</f>
        <v>30.1</v>
      </c>
      <c r="J54" s="108">
        <f>SUM(J21:J53)</f>
        <v>95.600000000000009</v>
      </c>
      <c r="K54" s="108">
        <f>SUM(K21:K53)</f>
        <v>787</v>
      </c>
      <c r="L54" s="17"/>
      <c r="M54" s="17"/>
      <c r="N54" s="109">
        <f>SUM(N21:N53)</f>
        <v>37.300000000000004</v>
      </c>
      <c r="O54" s="109">
        <f>SUM(O21:O53)</f>
        <v>37.1</v>
      </c>
      <c r="P54" s="109">
        <f>SUM(P21:P53)</f>
        <v>119.5</v>
      </c>
      <c r="Q54" s="109">
        <f>SUM(Q21:Q53)</f>
        <v>962.8</v>
      </c>
      <c r="S54" s="498">
        <f t="shared" si="0"/>
        <v>0</v>
      </c>
    </row>
    <row r="55" spans="1:19">
      <c r="A55" s="688"/>
      <c r="B55" s="429" t="s">
        <v>155</v>
      </c>
      <c r="C55" s="443"/>
      <c r="D55" s="443"/>
      <c r="E55" s="444"/>
      <c r="F55" s="445"/>
      <c r="G55" s="15"/>
      <c r="H55" s="108">
        <f>H54+H19</f>
        <v>41.400000000000006</v>
      </c>
      <c r="I55" s="108">
        <f>I54+I19</f>
        <v>42.66</v>
      </c>
      <c r="J55" s="108">
        <f>J54+J19</f>
        <v>170.9</v>
      </c>
      <c r="K55" s="108">
        <f>K54+K19</f>
        <v>1244.2</v>
      </c>
      <c r="L55" s="108"/>
      <c r="M55" s="108"/>
      <c r="N55" s="108">
        <f>N54+N19</f>
        <v>49.800000000000004</v>
      </c>
      <c r="O55" s="108">
        <f>O54+O19</f>
        <v>53.3</v>
      </c>
      <c r="P55" s="108">
        <f>P54+P19</f>
        <v>211.4</v>
      </c>
      <c r="Q55" s="108">
        <f>Q54+Q19</f>
        <v>1510</v>
      </c>
      <c r="S55" s="498">
        <f t="shared" si="0"/>
        <v>0</v>
      </c>
    </row>
    <row r="56" spans="1:19">
      <c r="A56" s="17"/>
      <c r="B56" s="684" t="s">
        <v>134</v>
      </c>
      <c r="C56" s="685"/>
      <c r="D56" s="685"/>
      <c r="E56" s="685"/>
      <c r="F56" s="68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S56" s="498">
        <f t="shared" si="0"/>
        <v>0</v>
      </c>
    </row>
    <row r="57" spans="1:19">
      <c r="A57" s="687">
        <v>55</v>
      </c>
      <c r="B57" s="690" t="s">
        <v>396</v>
      </c>
      <c r="C57" s="446">
        <v>100</v>
      </c>
      <c r="D57" s="447"/>
      <c r="E57" s="434" t="s">
        <v>66</v>
      </c>
      <c r="F57" s="448">
        <v>115</v>
      </c>
      <c r="G57" s="303">
        <v>84</v>
      </c>
      <c r="H57" s="375">
        <v>2.8</v>
      </c>
      <c r="I57" s="375">
        <v>12.1</v>
      </c>
      <c r="J57" s="375">
        <v>7.1</v>
      </c>
      <c r="K57" s="375">
        <v>148</v>
      </c>
      <c r="L57" s="17"/>
      <c r="M57" s="17"/>
      <c r="N57" s="17"/>
      <c r="O57" s="17"/>
      <c r="P57" s="17"/>
      <c r="Q57" s="17"/>
      <c r="R57" s="498">
        <v>65</v>
      </c>
      <c r="S57" s="498">
        <f t="shared" si="0"/>
        <v>7.4750000000000005</v>
      </c>
    </row>
    <row r="58" spans="1:19">
      <c r="A58" s="687"/>
      <c r="B58" s="690"/>
      <c r="C58" s="446"/>
      <c r="D58" s="447"/>
      <c r="E58" s="434" t="s">
        <v>10</v>
      </c>
      <c r="F58" s="448">
        <v>7.7</v>
      </c>
      <c r="G58" s="303">
        <v>7</v>
      </c>
      <c r="H58" s="18"/>
      <c r="I58" s="18"/>
      <c r="J58" s="18"/>
      <c r="K58" s="18"/>
      <c r="L58" s="17"/>
      <c r="M58" s="17"/>
      <c r="N58" s="17"/>
      <c r="O58" s="17"/>
      <c r="P58" s="17"/>
      <c r="Q58" s="17"/>
      <c r="R58" s="498">
        <v>550</v>
      </c>
      <c r="S58" s="498">
        <f t="shared" si="0"/>
        <v>4.2350000000000003</v>
      </c>
    </row>
    <row r="59" spans="1:19">
      <c r="A59" s="687"/>
      <c r="B59" s="690"/>
      <c r="C59" s="449"/>
      <c r="D59" s="450"/>
      <c r="E59" s="434" t="s">
        <v>38</v>
      </c>
      <c r="F59" s="448">
        <v>10</v>
      </c>
      <c r="G59" s="303">
        <v>10</v>
      </c>
      <c r="H59" s="18"/>
      <c r="I59" s="18"/>
      <c r="J59" s="18"/>
      <c r="K59" s="18"/>
      <c r="L59" s="17"/>
      <c r="M59" s="17"/>
      <c r="N59" s="17"/>
      <c r="O59" s="17"/>
      <c r="P59" s="17"/>
      <c r="Q59" s="17"/>
      <c r="R59" s="498">
        <v>165</v>
      </c>
      <c r="S59" s="498">
        <f t="shared" si="0"/>
        <v>1.6500000000000001</v>
      </c>
    </row>
    <row r="60" spans="1:19" ht="15" customHeight="1">
      <c r="A60" s="687">
        <v>17</v>
      </c>
      <c r="B60" s="690" t="s">
        <v>397</v>
      </c>
      <c r="C60" s="449">
        <v>100</v>
      </c>
      <c r="D60" s="450"/>
      <c r="E60" s="144" t="s">
        <v>60</v>
      </c>
      <c r="F60" s="448">
        <v>114</v>
      </c>
      <c r="G60" s="303">
        <v>91</v>
      </c>
      <c r="H60" s="135">
        <v>0.7</v>
      </c>
      <c r="I60" s="135">
        <v>10.1</v>
      </c>
      <c r="J60" s="135">
        <v>2</v>
      </c>
      <c r="K60" s="135">
        <v>102</v>
      </c>
      <c r="L60" s="17"/>
      <c r="M60" s="17"/>
      <c r="N60" s="17"/>
      <c r="O60" s="17"/>
      <c r="P60" s="17"/>
      <c r="Q60" s="17"/>
      <c r="S60" s="498">
        <f t="shared" si="0"/>
        <v>0</v>
      </c>
    </row>
    <row r="61" spans="1:19">
      <c r="A61" s="687"/>
      <c r="B61" s="690"/>
      <c r="C61" s="449"/>
      <c r="D61" s="450"/>
      <c r="E61" s="144" t="s">
        <v>38</v>
      </c>
      <c r="F61" s="448">
        <v>10</v>
      </c>
      <c r="G61" s="303">
        <v>10</v>
      </c>
      <c r="H61" s="18"/>
      <c r="I61" s="18"/>
      <c r="J61" s="18"/>
      <c r="K61" s="18"/>
      <c r="L61" s="17"/>
      <c r="M61" s="17"/>
      <c r="N61" s="17"/>
      <c r="O61" s="17"/>
      <c r="P61" s="17"/>
      <c r="Q61" s="17"/>
      <c r="S61" s="498">
        <f t="shared" si="0"/>
        <v>0</v>
      </c>
    </row>
    <row r="62" spans="1:19" ht="15" customHeight="1">
      <c r="A62" s="687">
        <v>390</v>
      </c>
      <c r="B62" s="690" t="s">
        <v>398</v>
      </c>
      <c r="C62" s="449">
        <v>70</v>
      </c>
      <c r="D62" s="450"/>
      <c r="E62" s="144" t="s">
        <v>67</v>
      </c>
      <c r="F62" s="448">
        <v>61</v>
      </c>
      <c r="G62" s="303">
        <v>44</v>
      </c>
      <c r="H62" s="378">
        <v>9.5</v>
      </c>
      <c r="I62" s="378">
        <v>15.3</v>
      </c>
      <c r="J62" s="378">
        <v>11.4</v>
      </c>
      <c r="K62" s="378">
        <v>221</v>
      </c>
      <c r="L62" s="17"/>
      <c r="M62" s="17"/>
      <c r="N62" s="17"/>
      <c r="O62" s="17"/>
      <c r="P62" s="17"/>
      <c r="Q62" s="17"/>
      <c r="S62" s="498">
        <f t="shared" si="0"/>
        <v>0</v>
      </c>
    </row>
    <row r="63" spans="1:19">
      <c r="A63" s="687"/>
      <c r="B63" s="690"/>
      <c r="C63" s="449"/>
      <c r="D63" s="450"/>
      <c r="E63" s="144" t="s">
        <v>68</v>
      </c>
      <c r="F63" s="448">
        <v>6</v>
      </c>
      <c r="G63" s="303">
        <v>6</v>
      </c>
      <c r="H63" s="18"/>
      <c r="I63" s="18"/>
      <c r="J63" s="18"/>
      <c r="K63" s="18"/>
      <c r="L63" s="17"/>
      <c r="M63" s="17"/>
      <c r="N63" s="17"/>
      <c r="O63" s="17"/>
      <c r="P63" s="17"/>
      <c r="Q63" s="17"/>
      <c r="S63" s="498">
        <f t="shared" si="0"/>
        <v>0</v>
      </c>
    </row>
    <row r="64" spans="1:19">
      <c r="A64" s="687"/>
      <c r="B64" s="690"/>
      <c r="C64" s="449"/>
      <c r="D64" s="450"/>
      <c r="E64" s="144" t="s">
        <v>35</v>
      </c>
      <c r="F64" s="448">
        <v>24.5</v>
      </c>
      <c r="G64" s="303">
        <v>21</v>
      </c>
      <c r="H64" s="18"/>
      <c r="I64" s="18"/>
      <c r="J64" s="18"/>
      <c r="K64" s="18"/>
      <c r="L64" s="17"/>
      <c r="M64" s="17"/>
      <c r="N64" s="17"/>
      <c r="O64" s="17"/>
      <c r="P64" s="17"/>
      <c r="Q64" s="17"/>
      <c r="S64" s="498">
        <f t="shared" si="0"/>
        <v>0</v>
      </c>
    </row>
    <row r="65" spans="1:19">
      <c r="A65" s="687"/>
      <c r="B65" s="690"/>
      <c r="C65" s="449"/>
      <c r="D65" s="450"/>
      <c r="E65" s="144" t="s">
        <v>56</v>
      </c>
      <c r="F65" s="448">
        <v>5</v>
      </c>
      <c r="G65" s="303">
        <v>5</v>
      </c>
      <c r="H65" s="18"/>
      <c r="I65" s="18"/>
      <c r="J65" s="18"/>
      <c r="K65" s="18"/>
      <c r="L65" s="17"/>
      <c r="M65" s="17"/>
      <c r="N65" s="17"/>
      <c r="O65" s="17"/>
      <c r="P65" s="17"/>
      <c r="Q65" s="17"/>
      <c r="S65" s="498">
        <f t="shared" si="0"/>
        <v>0</v>
      </c>
    </row>
    <row r="66" spans="1:19">
      <c r="A66" s="687"/>
      <c r="B66" s="690"/>
      <c r="C66" s="449"/>
      <c r="D66" s="450"/>
      <c r="E66" s="144" t="s">
        <v>30</v>
      </c>
      <c r="F66" s="448">
        <v>10</v>
      </c>
      <c r="G66" s="303">
        <v>10</v>
      </c>
      <c r="H66" s="18"/>
      <c r="I66" s="18"/>
      <c r="J66" s="18"/>
      <c r="K66" s="18"/>
      <c r="L66" s="17"/>
      <c r="M66" s="17"/>
      <c r="N66" s="17"/>
      <c r="O66" s="17"/>
      <c r="P66" s="17"/>
      <c r="Q66" s="17"/>
      <c r="S66" s="498">
        <f t="shared" si="0"/>
        <v>0</v>
      </c>
    </row>
    <row r="67" spans="1:19" ht="15" customHeight="1">
      <c r="A67" s="687">
        <v>412</v>
      </c>
      <c r="B67" s="690" t="s">
        <v>164</v>
      </c>
      <c r="C67" s="449">
        <v>70</v>
      </c>
      <c r="D67" s="450"/>
      <c r="E67" s="144" t="s">
        <v>69</v>
      </c>
      <c r="F67" s="448">
        <v>52</v>
      </c>
      <c r="G67" s="303">
        <v>52</v>
      </c>
      <c r="H67" s="18"/>
      <c r="I67" s="18"/>
      <c r="J67" s="18"/>
      <c r="K67" s="18"/>
      <c r="L67" s="17"/>
      <c r="M67" s="17"/>
      <c r="N67" s="17"/>
      <c r="O67" s="17"/>
      <c r="P67" s="17"/>
      <c r="Q67" s="17"/>
      <c r="S67" s="498">
        <f t="shared" si="0"/>
        <v>0</v>
      </c>
    </row>
    <row r="68" spans="1:19">
      <c r="A68" s="687"/>
      <c r="B68" s="690"/>
      <c r="C68" s="449"/>
      <c r="D68" s="450"/>
      <c r="E68" s="144" t="s">
        <v>11</v>
      </c>
      <c r="F68" s="448">
        <v>13</v>
      </c>
      <c r="G68" s="303">
        <v>13</v>
      </c>
      <c r="H68" s="18"/>
      <c r="I68" s="18"/>
      <c r="J68" s="18"/>
      <c r="K68" s="18"/>
      <c r="L68" s="17"/>
      <c r="M68" s="17"/>
      <c r="N68" s="17"/>
      <c r="O68" s="17"/>
      <c r="P68" s="17"/>
      <c r="Q68" s="17"/>
      <c r="S68" s="498">
        <f t="shared" si="0"/>
        <v>0</v>
      </c>
    </row>
    <row r="69" spans="1:19">
      <c r="A69" s="687">
        <v>415</v>
      </c>
      <c r="B69" s="578" t="s">
        <v>202</v>
      </c>
      <c r="C69" s="449">
        <v>180</v>
      </c>
      <c r="D69" s="450"/>
      <c r="E69" s="144" t="s">
        <v>41</v>
      </c>
      <c r="F69" s="448">
        <v>62.1</v>
      </c>
      <c r="G69" s="303">
        <v>62.1</v>
      </c>
      <c r="H69" s="159">
        <v>4.2</v>
      </c>
      <c r="I69" s="159">
        <v>7.2</v>
      </c>
      <c r="J69" s="159">
        <v>38.799999999999997</v>
      </c>
      <c r="K69" s="159">
        <v>237.6</v>
      </c>
      <c r="L69" s="17"/>
      <c r="M69" s="17"/>
      <c r="N69" s="17"/>
      <c r="O69" s="17"/>
      <c r="P69" s="17"/>
      <c r="Q69" s="17"/>
      <c r="S69" s="498">
        <f t="shared" si="0"/>
        <v>0</v>
      </c>
    </row>
    <row r="70" spans="1:19">
      <c r="A70" s="687"/>
      <c r="B70" s="578"/>
      <c r="C70" s="449"/>
      <c r="D70" s="450"/>
      <c r="E70" s="144" t="s">
        <v>30</v>
      </c>
      <c r="F70" s="451">
        <v>8.1</v>
      </c>
      <c r="G70" s="122">
        <v>8.1</v>
      </c>
      <c r="H70" s="18"/>
      <c r="I70" s="18"/>
      <c r="J70" s="18"/>
      <c r="K70" s="18"/>
      <c r="L70" s="17"/>
      <c r="M70" s="17"/>
      <c r="N70" s="17"/>
      <c r="O70" s="17"/>
      <c r="P70" s="17"/>
      <c r="Q70" s="17"/>
      <c r="S70" s="498">
        <f t="shared" si="0"/>
        <v>0</v>
      </c>
    </row>
  </sheetData>
  <mergeCells count="36">
    <mergeCell ref="B56:F56"/>
    <mergeCell ref="A33:A41"/>
    <mergeCell ref="B33:B41"/>
    <mergeCell ref="A50:A51"/>
    <mergeCell ref="B50:B51"/>
    <mergeCell ref="A2:Q2"/>
    <mergeCell ref="A42:A49"/>
    <mergeCell ref="B42:B49"/>
    <mergeCell ref="A24:A32"/>
    <mergeCell ref="B24:B32"/>
    <mergeCell ref="B14:B16"/>
    <mergeCell ref="A14:A16"/>
    <mergeCell ref="B20:E20"/>
    <mergeCell ref="A21:A23"/>
    <mergeCell ref="B21:B23"/>
    <mergeCell ref="A4:A5"/>
    <mergeCell ref="B6:B8"/>
    <mergeCell ref="A6:A8"/>
    <mergeCell ref="L4:Q4"/>
    <mergeCell ref="E4:E5"/>
    <mergeCell ref="F4:K4"/>
    <mergeCell ref="B69:B70"/>
    <mergeCell ref="A69:A70"/>
    <mergeCell ref="B57:B59"/>
    <mergeCell ref="A57:A59"/>
    <mergeCell ref="B62:B66"/>
    <mergeCell ref="A62:A66"/>
    <mergeCell ref="B67:B68"/>
    <mergeCell ref="A67:A68"/>
    <mergeCell ref="B60:B61"/>
    <mergeCell ref="A60:A61"/>
    <mergeCell ref="A9:A13"/>
    <mergeCell ref="C4:D4"/>
    <mergeCell ref="A54:A55"/>
    <mergeCell ref="B9:B13"/>
    <mergeCell ref="A19:A20"/>
  </mergeCells>
  <pageMargins left="0.11811023622047245" right="0.11811023622047245" top="0.15748031496062992" bottom="0.15748031496062992" header="0.31496062992125984" footer="0.31496062992125984"/>
  <pageSetup paperSize="9" orientation="landscape" horizontalDpi="300" verticalDpi="300" r:id="rId1"/>
  <rowBreaks count="1" manualBreakCount="1">
    <brk id="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7"/>
  <sheetViews>
    <sheetView topLeftCell="A22" workbookViewId="0">
      <selection activeCell="C41" sqref="A41:XFD42"/>
    </sheetView>
  </sheetViews>
  <sheetFormatPr defaultColWidth="9.109375" defaultRowHeight="14.4"/>
  <cols>
    <col min="1" max="1" width="5.33203125" style="14" customWidth="1"/>
    <col min="2" max="2" width="20.6640625" style="14" customWidth="1"/>
    <col min="3" max="4" width="6.6640625" style="14" customWidth="1"/>
    <col min="5" max="5" width="18.44140625" style="14" customWidth="1"/>
    <col min="6" max="17" width="6.5546875" style="14" customWidth="1"/>
    <col min="18" max="16384" width="9.109375" style="14"/>
  </cols>
  <sheetData>
    <row r="1" spans="1:17">
      <c r="A1" s="623" t="s">
        <v>378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</row>
    <row r="2" spans="1:17">
      <c r="A2" s="34"/>
      <c r="B2" s="34"/>
      <c r="C2" s="34"/>
      <c r="D2" s="34"/>
      <c r="E2" s="34"/>
      <c r="F2" s="34"/>
      <c r="G2" s="34"/>
      <c r="H2" s="71" t="s">
        <v>226</v>
      </c>
      <c r="I2" s="34"/>
      <c r="J2" s="34"/>
      <c r="K2" s="34"/>
      <c r="L2" s="34"/>
      <c r="M2" s="34"/>
      <c r="N2" s="34"/>
      <c r="O2" s="34"/>
      <c r="P2" s="34"/>
      <c r="Q2" s="34"/>
    </row>
    <row r="3" spans="1:17">
      <c r="A3" s="704" t="s">
        <v>20</v>
      </c>
      <c r="B3" s="103" t="s">
        <v>21</v>
      </c>
      <c r="C3" s="593" t="s">
        <v>110</v>
      </c>
      <c r="D3" s="593"/>
      <c r="E3" s="595" t="s">
        <v>121</v>
      </c>
      <c r="F3" s="595"/>
      <c r="G3" s="595"/>
      <c r="H3" s="595"/>
      <c r="I3" s="595"/>
      <c r="J3" s="595"/>
      <c r="K3" s="595" t="s">
        <v>181</v>
      </c>
      <c r="L3" s="595"/>
      <c r="M3" s="595"/>
      <c r="N3" s="595"/>
      <c r="O3" s="595"/>
      <c r="P3" s="595"/>
      <c r="Q3" s="595"/>
    </row>
    <row r="4" spans="1:17" ht="22.8">
      <c r="A4" s="704"/>
      <c r="B4" s="105" t="s">
        <v>129</v>
      </c>
      <c r="C4" s="63" t="s">
        <v>122</v>
      </c>
      <c r="D4" s="63" t="s">
        <v>199</v>
      </c>
      <c r="E4" s="110" t="s">
        <v>230</v>
      </c>
      <c r="F4" s="59" t="s">
        <v>23</v>
      </c>
      <c r="G4" s="59" t="s">
        <v>24</v>
      </c>
      <c r="H4" s="59" t="s">
        <v>25</v>
      </c>
      <c r="I4" s="59" t="s">
        <v>26</v>
      </c>
      <c r="J4" s="59" t="s">
        <v>27</v>
      </c>
      <c r="K4" s="59" t="s">
        <v>28</v>
      </c>
      <c r="L4" s="59" t="s">
        <v>23</v>
      </c>
      <c r="M4" s="59" t="s">
        <v>24</v>
      </c>
      <c r="N4" s="59" t="s">
        <v>25</v>
      </c>
      <c r="O4" s="59" t="s">
        <v>26</v>
      </c>
      <c r="P4" s="59" t="s">
        <v>27</v>
      </c>
      <c r="Q4" s="59" t="s">
        <v>28</v>
      </c>
    </row>
    <row r="5" spans="1:17">
      <c r="A5" s="637">
        <v>331</v>
      </c>
      <c r="B5" s="640" t="s">
        <v>291</v>
      </c>
      <c r="C5" s="138" t="s">
        <v>290</v>
      </c>
      <c r="D5" s="145" t="s">
        <v>361</v>
      </c>
      <c r="E5" s="317" t="s">
        <v>52</v>
      </c>
      <c r="F5" s="315">
        <v>159</v>
      </c>
      <c r="G5" s="302">
        <v>156</v>
      </c>
      <c r="H5" s="159">
        <v>29.7</v>
      </c>
      <c r="I5" s="159">
        <v>22.6</v>
      </c>
      <c r="J5" s="159">
        <v>28.7</v>
      </c>
      <c r="K5" s="159">
        <v>437</v>
      </c>
      <c r="L5" s="302">
        <v>198</v>
      </c>
      <c r="M5" s="302">
        <v>195</v>
      </c>
      <c r="N5" s="159">
        <v>31.7</v>
      </c>
      <c r="O5" s="159">
        <v>28.2</v>
      </c>
      <c r="P5" s="159">
        <v>35.799999999999997</v>
      </c>
      <c r="Q5" s="159">
        <v>546</v>
      </c>
    </row>
    <row r="6" spans="1:17">
      <c r="A6" s="638"/>
      <c r="B6" s="641"/>
      <c r="C6" s="138"/>
      <c r="D6" s="160"/>
      <c r="E6" s="138" t="s">
        <v>56</v>
      </c>
      <c r="F6" s="268">
        <v>22</v>
      </c>
      <c r="G6" s="268">
        <v>22</v>
      </c>
      <c r="H6" s="159"/>
      <c r="I6" s="159"/>
      <c r="J6" s="159"/>
      <c r="K6" s="159"/>
      <c r="L6" s="268">
        <v>28</v>
      </c>
      <c r="M6" s="268">
        <v>28</v>
      </c>
      <c r="N6" s="159"/>
      <c r="O6" s="159"/>
      <c r="P6" s="159"/>
      <c r="Q6" s="159"/>
    </row>
    <row r="7" spans="1:17">
      <c r="A7" s="638"/>
      <c r="B7" s="641"/>
      <c r="C7" s="138"/>
      <c r="D7" s="145"/>
      <c r="E7" s="138" t="s">
        <v>217</v>
      </c>
      <c r="F7" s="268">
        <v>16</v>
      </c>
      <c r="G7" s="268">
        <v>13</v>
      </c>
      <c r="H7" s="159"/>
      <c r="I7" s="159"/>
      <c r="J7" s="159"/>
      <c r="K7" s="159"/>
      <c r="L7" s="268">
        <v>20</v>
      </c>
      <c r="M7" s="140">
        <v>16.3</v>
      </c>
      <c r="N7" s="159"/>
      <c r="O7" s="159"/>
      <c r="P7" s="159"/>
      <c r="Q7" s="159"/>
    </row>
    <row r="8" spans="1:17">
      <c r="A8" s="638"/>
      <c r="B8" s="641"/>
      <c r="C8" s="138"/>
      <c r="D8" s="145"/>
      <c r="E8" s="138" t="s">
        <v>32</v>
      </c>
      <c r="F8" s="268">
        <v>6</v>
      </c>
      <c r="G8" s="268">
        <v>6</v>
      </c>
      <c r="H8" s="159"/>
      <c r="I8" s="159"/>
      <c r="J8" s="159"/>
      <c r="K8" s="159"/>
      <c r="L8" s="268">
        <v>8</v>
      </c>
      <c r="M8" s="268">
        <v>8</v>
      </c>
      <c r="N8" s="159"/>
      <c r="O8" s="159"/>
      <c r="P8" s="159"/>
      <c r="Q8" s="159"/>
    </row>
    <row r="9" spans="1:17" ht="15.75" customHeight="1">
      <c r="A9" s="638"/>
      <c r="B9" s="641"/>
      <c r="C9" s="145"/>
      <c r="D9" s="145"/>
      <c r="E9" s="138" t="s">
        <v>289</v>
      </c>
      <c r="F9" s="161"/>
      <c r="G9" s="162">
        <v>200</v>
      </c>
      <c r="H9" s="131"/>
      <c r="I9" s="131"/>
      <c r="J9" s="131"/>
      <c r="K9" s="131"/>
      <c r="L9" s="161"/>
      <c r="M9" s="162">
        <v>250</v>
      </c>
      <c r="N9" s="131"/>
      <c r="O9" s="131"/>
      <c r="P9" s="131"/>
      <c r="Q9" s="131"/>
    </row>
    <row r="10" spans="1:17" ht="15" customHeight="1">
      <c r="A10" s="639"/>
      <c r="B10" s="642"/>
      <c r="C10" s="145"/>
      <c r="D10" s="145"/>
      <c r="E10" s="138" t="s">
        <v>171</v>
      </c>
      <c r="F10" s="268">
        <v>5</v>
      </c>
      <c r="G10" s="268">
        <v>5</v>
      </c>
      <c r="H10" s="131"/>
      <c r="I10" s="131"/>
      <c r="J10" s="131"/>
      <c r="K10" s="131"/>
      <c r="L10" s="268">
        <v>5</v>
      </c>
      <c r="M10" s="268">
        <v>5</v>
      </c>
      <c r="N10" s="131"/>
      <c r="O10" s="131"/>
      <c r="P10" s="131"/>
      <c r="Q10" s="131"/>
    </row>
    <row r="11" spans="1:17">
      <c r="A11" s="637">
        <v>495</v>
      </c>
      <c r="B11" s="640" t="s">
        <v>273</v>
      </c>
      <c r="C11" s="163">
        <v>200</v>
      </c>
      <c r="D11" s="160">
        <v>200</v>
      </c>
      <c r="E11" s="163" t="s">
        <v>274</v>
      </c>
      <c r="F11" s="307">
        <v>1</v>
      </c>
      <c r="G11" s="307">
        <v>50</v>
      </c>
      <c r="H11" s="164">
        <v>1.5</v>
      </c>
      <c r="I11" s="164">
        <v>1.3</v>
      </c>
      <c r="J11" s="164">
        <v>15.9</v>
      </c>
      <c r="K11" s="164">
        <v>81</v>
      </c>
      <c r="L11" s="163">
        <v>1</v>
      </c>
      <c r="M11" s="307">
        <v>50</v>
      </c>
      <c r="N11" s="164">
        <v>1.5</v>
      </c>
      <c r="O11" s="164">
        <v>1.3</v>
      </c>
      <c r="P11" s="164">
        <v>15.9</v>
      </c>
      <c r="Q11" s="164">
        <v>81</v>
      </c>
    </row>
    <row r="12" spans="1:17">
      <c r="A12" s="638"/>
      <c r="B12" s="641"/>
      <c r="C12" s="333"/>
      <c r="D12" s="333"/>
      <c r="E12" s="163" t="s">
        <v>50</v>
      </c>
      <c r="F12" s="307">
        <v>80</v>
      </c>
      <c r="G12" s="307">
        <v>80</v>
      </c>
      <c r="H12" s="131"/>
      <c r="I12" s="131"/>
      <c r="J12" s="132"/>
      <c r="K12" s="132"/>
      <c r="L12" s="163">
        <v>80</v>
      </c>
      <c r="M12" s="307">
        <v>80</v>
      </c>
      <c r="N12" s="131"/>
      <c r="O12" s="131"/>
      <c r="P12" s="132"/>
      <c r="Q12" s="132"/>
    </row>
    <row r="13" spans="1:17">
      <c r="A13" s="638"/>
      <c r="B13" s="641"/>
      <c r="C13" s="333"/>
      <c r="D13" s="333"/>
      <c r="E13" s="163" t="s">
        <v>32</v>
      </c>
      <c r="F13" s="307">
        <v>13</v>
      </c>
      <c r="G13" s="307">
        <v>13</v>
      </c>
      <c r="H13" s="131"/>
      <c r="I13" s="131"/>
      <c r="J13" s="132"/>
      <c r="K13" s="132"/>
      <c r="L13" s="163">
        <v>13</v>
      </c>
      <c r="M13" s="307">
        <v>13</v>
      </c>
      <c r="N13" s="131"/>
      <c r="O13" s="131"/>
      <c r="P13" s="132"/>
      <c r="Q13" s="132"/>
    </row>
    <row r="14" spans="1:17">
      <c r="A14" s="639"/>
      <c r="B14" s="642"/>
      <c r="C14" s="333"/>
      <c r="D14" s="333"/>
      <c r="E14" s="163" t="s">
        <v>216</v>
      </c>
      <c r="F14" s="307">
        <v>150</v>
      </c>
      <c r="G14" s="307">
        <v>150</v>
      </c>
      <c r="H14" s="131"/>
      <c r="I14" s="131"/>
      <c r="J14" s="132"/>
      <c r="K14" s="132"/>
      <c r="L14" s="163">
        <v>150</v>
      </c>
      <c r="M14" s="307">
        <v>150</v>
      </c>
      <c r="N14" s="131"/>
      <c r="O14" s="131"/>
      <c r="P14" s="132"/>
      <c r="Q14" s="132"/>
    </row>
    <row r="15" spans="1:17">
      <c r="A15" s="373">
        <v>111</v>
      </c>
      <c r="B15" s="419" t="s">
        <v>299</v>
      </c>
      <c r="C15" s="88">
        <v>40</v>
      </c>
      <c r="D15" s="88">
        <v>60</v>
      </c>
      <c r="E15" s="321" t="s">
        <v>300</v>
      </c>
      <c r="F15" s="322">
        <v>40</v>
      </c>
      <c r="G15" s="322">
        <v>40</v>
      </c>
      <c r="H15" s="323">
        <v>3</v>
      </c>
      <c r="I15" s="323">
        <v>1.1599999999999999</v>
      </c>
      <c r="J15" s="323">
        <v>20.5</v>
      </c>
      <c r="K15" s="323">
        <v>104</v>
      </c>
      <c r="L15" s="322">
        <v>60</v>
      </c>
      <c r="M15" s="322">
        <v>60</v>
      </c>
      <c r="N15" s="323">
        <v>4.5</v>
      </c>
      <c r="O15" s="323">
        <v>1.8</v>
      </c>
      <c r="P15" s="323">
        <v>30.8</v>
      </c>
      <c r="Q15" s="323">
        <v>137</v>
      </c>
    </row>
    <row r="16" spans="1:17">
      <c r="A16" s="117">
        <v>101</v>
      </c>
      <c r="B16" s="420" t="s">
        <v>169</v>
      </c>
      <c r="C16" s="88">
        <v>13.5</v>
      </c>
      <c r="D16" s="88">
        <v>20</v>
      </c>
      <c r="E16" s="334" t="s">
        <v>70</v>
      </c>
      <c r="F16" s="335">
        <v>13.7</v>
      </c>
      <c r="G16" s="47">
        <v>13.5</v>
      </c>
      <c r="H16" s="52">
        <v>2.6</v>
      </c>
      <c r="I16" s="52">
        <v>2.6</v>
      </c>
      <c r="J16" s="52">
        <v>0</v>
      </c>
      <c r="K16" s="52">
        <v>35</v>
      </c>
      <c r="L16" s="39">
        <v>21</v>
      </c>
      <c r="M16" s="47">
        <v>20</v>
      </c>
      <c r="N16" s="52">
        <v>4</v>
      </c>
      <c r="O16" s="52">
        <v>4</v>
      </c>
      <c r="P16" s="52">
        <v>0</v>
      </c>
      <c r="Q16" s="52">
        <v>52</v>
      </c>
    </row>
    <row r="17" spans="1:17">
      <c r="A17" s="362"/>
      <c r="B17" s="421"/>
      <c r="C17" s="308"/>
      <c r="D17" s="308"/>
      <c r="E17" s="422"/>
      <c r="F17" s="423"/>
      <c r="G17" s="369"/>
      <c r="H17" s="370"/>
      <c r="I17" s="370"/>
      <c r="J17" s="370"/>
      <c r="K17" s="370"/>
      <c r="L17" s="371"/>
      <c r="M17" s="369"/>
      <c r="N17" s="370"/>
      <c r="O17" s="370"/>
      <c r="P17" s="370"/>
      <c r="Q17" s="370"/>
    </row>
    <row r="18" spans="1:17">
      <c r="A18" s="689"/>
      <c r="B18" s="424" t="s">
        <v>184</v>
      </c>
      <c r="C18" s="425"/>
      <c r="D18" s="425"/>
      <c r="E18" s="317"/>
      <c r="F18" s="318"/>
      <c r="G18" s="131"/>
      <c r="H18" s="165">
        <f t="shared" ref="H18:J18" si="0">SUM(H5:H17)</f>
        <v>36.800000000000004</v>
      </c>
      <c r="I18" s="165">
        <f t="shared" si="0"/>
        <v>27.660000000000004</v>
      </c>
      <c r="J18" s="165">
        <f t="shared" si="0"/>
        <v>65.099999999999994</v>
      </c>
      <c r="K18" s="165">
        <f>SUM(K5:K17)</f>
        <v>657</v>
      </c>
      <c r="L18" s="165"/>
      <c r="M18" s="165"/>
      <c r="N18" s="165">
        <f t="shared" ref="N18:Q18" si="1">SUM(N5:N17)</f>
        <v>41.7</v>
      </c>
      <c r="O18" s="165">
        <f t="shared" si="1"/>
        <v>35.299999999999997</v>
      </c>
      <c r="P18" s="165">
        <f t="shared" si="1"/>
        <v>82.5</v>
      </c>
      <c r="Q18" s="165">
        <f t="shared" si="1"/>
        <v>816</v>
      </c>
    </row>
    <row r="19" spans="1:17">
      <c r="A19" s="689"/>
      <c r="B19" s="673" t="s">
        <v>128</v>
      </c>
      <c r="C19" s="674"/>
      <c r="D19" s="674"/>
      <c r="E19" s="675"/>
      <c r="F19" s="143"/>
      <c r="G19" s="132"/>
      <c r="H19" s="132"/>
      <c r="I19" s="132"/>
      <c r="J19" s="132"/>
      <c r="K19" s="132"/>
      <c r="L19" s="123"/>
      <c r="M19" s="123"/>
      <c r="N19" s="123"/>
      <c r="O19" s="123"/>
      <c r="P19" s="123"/>
      <c r="Q19" s="123"/>
    </row>
    <row r="20" spans="1:17" ht="15" customHeight="1">
      <c r="A20" s="687">
        <v>19</v>
      </c>
      <c r="B20" s="579" t="s">
        <v>251</v>
      </c>
      <c r="C20" s="160">
        <v>60</v>
      </c>
      <c r="D20" s="160">
        <v>100</v>
      </c>
      <c r="E20" s="426" t="s">
        <v>59</v>
      </c>
      <c r="F20" s="427">
        <v>34.200000000000003</v>
      </c>
      <c r="G20" s="134">
        <v>28.8</v>
      </c>
      <c r="H20" s="135">
        <v>0.5</v>
      </c>
      <c r="I20" s="135">
        <v>3.1</v>
      </c>
      <c r="J20" s="135">
        <v>2.1</v>
      </c>
      <c r="K20" s="135">
        <v>38</v>
      </c>
      <c r="L20" s="274">
        <v>57</v>
      </c>
      <c r="M20" s="274">
        <v>48</v>
      </c>
      <c r="N20" s="135">
        <v>0.9</v>
      </c>
      <c r="O20" s="135">
        <v>5.0999999999999996</v>
      </c>
      <c r="P20" s="135">
        <v>3.6</v>
      </c>
      <c r="Q20" s="135">
        <v>64</v>
      </c>
    </row>
    <row r="21" spans="1:17" ht="15" customHeight="1">
      <c r="A21" s="687"/>
      <c r="B21" s="579"/>
      <c r="C21" s="145"/>
      <c r="D21" s="145"/>
      <c r="E21" s="426" t="s">
        <v>60</v>
      </c>
      <c r="F21" s="427">
        <v>26.4</v>
      </c>
      <c r="G21" s="134">
        <v>21</v>
      </c>
      <c r="H21" s="135"/>
      <c r="I21" s="135"/>
      <c r="J21" s="135"/>
      <c r="K21" s="135"/>
      <c r="L21" s="274">
        <v>44</v>
      </c>
      <c r="M21" s="274">
        <v>35</v>
      </c>
      <c r="N21" s="134"/>
      <c r="O21" s="134"/>
      <c r="P21" s="134"/>
      <c r="Q21" s="134"/>
    </row>
    <row r="22" spans="1:17" ht="15" customHeight="1">
      <c r="A22" s="687"/>
      <c r="B22" s="579"/>
      <c r="C22" s="145"/>
      <c r="D22" s="145"/>
      <c r="E22" s="426" t="s">
        <v>35</v>
      </c>
      <c r="F22" s="427">
        <v>8.5</v>
      </c>
      <c r="G22" s="134">
        <v>7.2</v>
      </c>
      <c r="H22" s="135"/>
      <c r="I22" s="135"/>
      <c r="J22" s="135"/>
      <c r="K22" s="135"/>
      <c r="L22" s="274">
        <v>14</v>
      </c>
      <c r="M22" s="274">
        <v>12</v>
      </c>
      <c r="N22" s="134"/>
      <c r="O22" s="134"/>
      <c r="P22" s="134"/>
      <c r="Q22" s="134"/>
    </row>
    <row r="23" spans="1:17" ht="15" customHeight="1">
      <c r="A23" s="687"/>
      <c r="B23" s="579"/>
      <c r="C23" s="145"/>
      <c r="D23" s="145"/>
      <c r="E23" s="426" t="s">
        <v>38</v>
      </c>
      <c r="F23" s="427">
        <v>5.5</v>
      </c>
      <c r="G23" s="134">
        <v>5.5</v>
      </c>
      <c r="H23" s="135"/>
      <c r="I23" s="135"/>
      <c r="J23" s="135"/>
      <c r="K23" s="135"/>
      <c r="L23" s="134">
        <v>6.5</v>
      </c>
      <c r="M23" s="134">
        <v>6.5</v>
      </c>
      <c r="N23" s="134"/>
      <c r="O23" s="134"/>
      <c r="P23" s="134"/>
      <c r="Q23" s="134"/>
    </row>
    <row r="24" spans="1:17" ht="15" customHeight="1">
      <c r="A24" s="698" t="s">
        <v>246</v>
      </c>
      <c r="B24" s="701" t="s">
        <v>298</v>
      </c>
      <c r="C24" s="160" t="s">
        <v>133</v>
      </c>
      <c r="D24" s="145" t="s">
        <v>288</v>
      </c>
      <c r="E24" s="426" t="s">
        <v>33</v>
      </c>
      <c r="F24" s="332">
        <v>50</v>
      </c>
      <c r="G24" s="274">
        <v>40</v>
      </c>
      <c r="H24" s="135">
        <v>1.4</v>
      </c>
      <c r="I24" s="135">
        <v>4</v>
      </c>
      <c r="J24" s="135">
        <v>14.4</v>
      </c>
      <c r="K24" s="135">
        <v>66.400000000000006</v>
      </c>
      <c r="L24" s="134">
        <v>62.5</v>
      </c>
      <c r="M24" s="274">
        <v>50</v>
      </c>
      <c r="N24" s="135">
        <v>1.8</v>
      </c>
      <c r="O24" s="135">
        <v>5</v>
      </c>
      <c r="P24" s="135">
        <v>18</v>
      </c>
      <c r="Q24" s="135">
        <v>83</v>
      </c>
    </row>
    <row r="25" spans="1:17" ht="15" customHeight="1">
      <c r="A25" s="699"/>
      <c r="B25" s="702"/>
      <c r="C25" s="146"/>
      <c r="D25" s="146"/>
      <c r="E25" s="426" t="s">
        <v>34</v>
      </c>
      <c r="F25" s="332">
        <v>32</v>
      </c>
      <c r="G25" s="274">
        <v>24</v>
      </c>
      <c r="H25" s="166"/>
      <c r="I25" s="166"/>
      <c r="J25" s="166"/>
      <c r="K25" s="166"/>
      <c r="L25" s="274">
        <v>40</v>
      </c>
      <c r="M25" s="274">
        <v>30</v>
      </c>
      <c r="N25" s="135"/>
      <c r="O25" s="135"/>
      <c r="P25" s="135"/>
      <c r="Q25" s="135"/>
    </row>
    <row r="26" spans="1:17" ht="15" customHeight="1">
      <c r="A26" s="699"/>
      <c r="B26" s="702"/>
      <c r="C26" s="146"/>
      <c r="D26" s="146"/>
      <c r="E26" s="426" t="s">
        <v>35</v>
      </c>
      <c r="F26" s="332">
        <v>9.6</v>
      </c>
      <c r="G26" s="274">
        <v>8</v>
      </c>
      <c r="H26" s="166"/>
      <c r="I26" s="166"/>
      <c r="J26" s="166"/>
      <c r="K26" s="166"/>
      <c r="L26" s="274">
        <v>12</v>
      </c>
      <c r="M26" s="274">
        <v>10</v>
      </c>
      <c r="N26" s="135"/>
      <c r="O26" s="135"/>
      <c r="P26" s="135"/>
      <c r="Q26" s="135"/>
    </row>
    <row r="27" spans="1:17" ht="15" customHeight="1">
      <c r="A27" s="699"/>
      <c r="B27" s="702"/>
      <c r="C27" s="146"/>
      <c r="D27" s="146"/>
      <c r="E27" s="426" t="s">
        <v>36</v>
      </c>
      <c r="F27" s="332">
        <v>14.2</v>
      </c>
      <c r="G27" s="274">
        <v>10</v>
      </c>
      <c r="H27" s="166"/>
      <c r="I27" s="166"/>
      <c r="J27" s="166"/>
      <c r="K27" s="166"/>
      <c r="L27" s="134">
        <v>15.75</v>
      </c>
      <c r="M27" s="134">
        <v>12.5</v>
      </c>
      <c r="N27" s="135"/>
      <c r="O27" s="135"/>
      <c r="P27" s="135"/>
      <c r="Q27" s="135"/>
    </row>
    <row r="28" spans="1:17" ht="15" customHeight="1">
      <c r="A28" s="699"/>
      <c r="B28" s="702"/>
      <c r="C28" s="146"/>
      <c r="D28" s="146"/>
      <c r="E28" s="426" t="s">
        <v>37</v>
      </c>
      <c r="F28" s="332">
        <v>2</v>
      </c>
      <c r="G28" s="274">
        <v>2</v>
      </c>
      <c r="H28" s="166"/>
      <c r="I28" s="166"/>
      <c r="J28" s="166"/>
      <c r="K28" s="166"/>
      <c r="L28" s="134">
        <v>2.5</v>
      </c>
      <c r="M28" s="134">
        <v>2.5</v>
      </c>
      <c r="N28" s="135"/>
      <c r="O28" s="135"/>
      <c r="P28" s="135"/>
      <c r="Q28" s="135"/>
    </row>
    <row r="29" spans="1:17" ht="15" customHeight="1">
      <c r="A29" s="699"/>
      <c r="B29" s="702"/>
      <c r="C29" s="146"/>
      <c r="D29" s="146"/>
      <c r="E29" s="426" t="s">
        <v>38</v>
      </c>
      <c r="F29" s="427">
        <v>4.5</v>
      </c>
      <c r="G29" s="134">
        <v>4.5</v>
      </c>
      <c r="H29" s="166"/>
      <c r="I29" s="166"/>
      <c r="J29" s="166"/>
      <c r="K29" s="166"/>
      <c r="L29" s="274">
        <v>5</v>
      </c>
      <c r="M29" s="274">
        <v>5</v>
      </c>
      <c r="N29" s="135"/>
      <c r="O29" s="135"/>
      <c r="P29" s="135"/>
      <c r="Q29" s="135"/>
    </row>
    <row r="30" spans="1:17" ht="15" customHeight="1">
      <c r="A30" s="700"/>
      <c r="B30" s="703"/>
      <c r="C30" s="146"/>
      <c r="D30" s="145"/>
      <c r="E30" s="192" t="s">
        <v>180</v>
      </c>
      <c r="F30" s="301">
        <v>24</v>
      </c>
      <c r="G30" s="271">
        <v>15</v>
      </c>
      <c r="H30" s="152"/>
      <c r="I30" s="152"/>
      <c r="J30" s="152"/>
      <c r="K30" s="152"/>
      <c r="L30" s="347">
        <v>40</v>
      </c>
      <c r="M30" s="347">
        <v>25</v>
      </c>
      <c r="N30" s="152"/>
      <c r="O30" s="152"/>
      <c r="P30" s="152"/>
      <c r="Q30" s="152"/>
    </row>
    <row r="31" spans="1:17" ht="15" customHeight="1">
      <c r="A31" s="163">
        <v>367</v>
      </c>
      <c r="B31" s="138" t="s">
        <v>283</v>
      </c>
      <c r="C31" s="163" t="s">
        <v>222</v>
      </c>
      <c r="D31" s="160" t="s">
        <v>173</v>
      </c>
      <c r="E31" s="138" t="s">
        <v>392</v>
      </c>
      <c r="F31" s="140">
        <v>154.80000000000001</v>
      </c>
      <c r="G31" s="140">
        <v>127.8</v>
      </c>
      <c r="H31" s="167">
        <v>23.9</v>
      </c>
      <c r="I31" s="167">
        <v>13.8</v>
      </c>
      <c r="J31" s="167">
        <v>9.9</v>
      </c>
      <c r="K31" s="167">
        <v>259</v>
      </c>
      <c r="L31" s="268">
        <v>172</v>
      </c>
      <c r="M31" s="268">
        <v>142</v>
      </c>
      <c r="N31" s="164">
        <v>26.6</v>
      </c>
      <c r="O31" s="164">
        <v>15.4</v>
      </c>
      <c r="P31" s="164">
        <v>11</v>
      </c>
      <c r="Q31" s="167">
        <v>288</v>
      </c>
    </row>
    <row r="32" spans="1:17" ht="15" customHeight="1">
      <c r="A32" s="163"/>
      <c r="B32" s="138" t="s">
        <v>281</v>
      </c>
      <c r="C32" s="163"/>
      <c r="D32" s="146"/>
      <c r="E32" s="138" t="s">
        <v>85</v>
      </c>
      <c r="F32" s="140">
        <v>5.4</v>
      </c>
      <c r="G32" s="140">
        <v>5.4</v>
      </c>
      <c r="H32" s="168"/>
      <c r="I32" s="168"/>
      <c r="J32" s="168"/>
      <c r="K32" s="168"/>
      <c r="L32" s="268">
        <v>6</v>
      </c>
      <c r="M32" s="268">
        <v>6</v>
      </c>
      <c r="N32" s="168"/>
      <c r="O32" s="168"/>
      <c r="P32" s="168"/>
      <c r="Q32" s="168"/>
    </row>
    <row r="33" spans="1:17" ht="15" customHeight="1">
      <c r="A33" s="169"/>
      <c r="B33" s="240"/>
      <c r="C33" s="146"/>
      <c r="D33" s="146"/>
      <c r="E33" s="138" t="s">
        <v>171</v>
      </c>
      <c r="F33" s="140">
        <v>7</v>
      </c>
      <c r="G33" s="140">
        <v>7</v>
      </c>
      <c r="H33" s="168"/>
      <c r="I33" s="168"/>
      <c r="J33" s="168"/>
      <c r="K33" s="168"/>
      <c r="L33" s="268">
        <v>10</v>
      </c>
      <c r="M33" s="268">
        <v>10</v>
      </c>
      <c r="N33" s="168"/>
      <c r="O33" s="168"/>
      <c r="P33" s="168"/>
      <c r="Q33" s="168"/>
    </row>
    <row r="34" spans="1:17" ht="15" customHeight="1">
      <c r="A34" s="169"/>
      <c r="B34" s="240"/>
      <c r="C34" s="146"/>
      <c r="D34" s="146"/>
      <c r="E34" s="163" t="s">
        <v>282</v>
      </c>
      <c r="F34" s="140"/>
      <c r="G34" s="162">
        <v>90</v>
      </c>
      <c r="H34" s="168"/>
      <c r="I34" s="168"/>
      <c r="J34" s="168"/>
      <c r="K34" s="168"/>
      <c r="L34" s="140"/>
      <c r="M34" s="162">
        <v>100</v>
      </c>
      <c r="N34" s="168"/>
      <c r="O34" s="168"/>
      <c r="P34" s="168"/>
      <c r="Q34" s="168"/>
    </row>
    <row r="35" spans="1:17" ht="15" customHeight="1">
      <c r="A35" s="169"/>
      <c r="B35" s="240"/>
      <c r="C35" s="146"/>
      <c r="D35" s="146"/>
      <c r="E35" s="170" t="s">
        <v>284</v>
      </c>
      <c r="F35" s="170"/>
      <c r="G35" s="170">
        <v>50</v>
      </c>
      <c r="H35" s="171"/>
      <c r="I35" s="171"/>
      <c r="J35" s="171"/>
      <c r="K35" s="171"/>
      <c r="L35" s="170"/>
      <c r="M35" s="170">
        <v>50</v>
      </c>
      <c r="N35" s="171"/>
      <c r="O35" s="171"/>
      <c r="P35" s="171"/>
      <c r="Q35" s="171"/>
    </row>
    <row r="36" spans="1:17" ht="15" customHeight="1">
      <c r="A36" s="169"/>
      <c r="B36" s="240"/>
      <c r="C36" s="146"/>
      <c r="D36" s="146"/>
      <c r="E36" s="138" t="s">
        <v>85</v>
      </c>
      <c r="F36" s="140">
        <v>1.3</v>
      </c>
      <c r="G36" s="140">
        <v>1.3</v>
      </c>
      <c r="H36" s="172"/>
      <c r="I36" s="172"/>
      <c r="J36" s="172"/>
      <c r="K36" s="172"/>
      <c r="L36" s="140">
        <v>1.3</v>
      </c>
      <c r="M36" s="140">
        <v>1.3</v>
      </c>
      <c r="N36" s="173"/>
      <c r="O36" s="173"/>
      <c r="P36" s="173"/>
      <c r="Q36" s="173"/>
    </row>
    <row r="37" spans="1:17" ht="15" customHeight="1">
      <c r="A37" s="169"/>
      <c r="B37" s="240"/>
      <c r="C37" s="146"/>
      <c r="D37" s="146"/>
      <c r="E37" s="138" t="s">
        <v>171</v>
      </c>
      <c r="F37" s="140">
        <v>1.2</v>
      </c>
      <c r="G37" s="140">
        <v>1.2</v>
      </c>
      <c r="H37" s="172"/>
      <c r="I37" s="172"/>
      <c r="J37" s="172"/>
      <c r="K37" s="172"/>
      <c r="L37" s="140">
        <v>1.2</v>
      </c>
      <c r="M37" s="140">
        <v>1.2</v>
      </c>
      <c r="N37" s="173"/>
      <c r="O37" s="173"/>
      <c r="P37" s="173"/>
      <c r="Q37" s="173"/>
    </row>
    <row r="38" spans="1:17" ht="15" customHeight="1">
      <c r="A38" s="169"/>
      <c r="B38" s="240"/>
      <c r="C38" s="146"/>
      <c r="D38" s="146"/>
      <c r="E38" s="138" t="s">
        <v>39</v>
      </c>
      <c r="F38" s="268">
        <v>13</v>
      </c>
      <c r="G38" s="268">
        <v>13</v>
      </c>
      <c r="H38" s="172"/>
      <c r="I38" s="172"/>
      <c r="J38" s="172"/>
      <c r="K38" s="172"/>
      <c r="L38" s="268">
        <v>13</v>
      </c>
      <c r="M38" s="140">
        <v>13</v>
      </c>
      <c r="N38" s="173"/>
      <c r="O38" s="173"/>
      <c r="P38" s="173"/>
      <c r="Q38" s="173"/>
    </row>
    <row r="39" spans="1:17" ht="15" customHeight="1">
      <c r="A39" s="542">
        <v>418</v>
      </c>
      <c r="B39" s="612" t="s">
        <v>178</v>
      </c>
      <c r="C39" s="88">
        <v>150</v>
      </c>
      <c r="D39" s="88">
        <v>180</v>
      </c>
      <c r="E39" s="297" t="s">
        <v>302</v>
      </c>
      <c r="F39" s="301">
        <v>50</v>
      </c>
      <c r="G39" s="271">
        <v>50</v>
      </c>
      <c r="H39" s="54">
        <v>5.5</v>
      </c>
      <c r="I39" s="54">
        <v>0.6</v>
      </c>
      <c r="J39" s="54">
        <v>29</v>
      </c>
      <c r="K39" s="54">
        <v>144</v>
      </c>
      <c r="L39" s="271">
        <v>61</v>
      </c>
      <c r="M39" s="271">
        <v>61</v>
      </c>
      <c r="N39" s="86">
        <v>6.7</v>
      </c>
      <c r="O39" s="86">
        <v>0.8</v>
      </c>
      <c r="P39" s="86">
        <v>34.799999999999997</v>
      </c>
      <c r="Q39" s="86">
        <v>173.8</v>
      </c>
    </row>
    <row r="40" spans="1:17" ht="15" customHeight="1">
      <c r="A40" s="542"/>
      <c r="B40" s="612"/>
      <c r="C40" s="51"/>
      <c r="D40" s="51"/>
      <c r="E40" s="297" t="s">
        <v>30</v>
      </c>
      <c r="F40" s="218">
        <v>4.5</v>
      </c>
      <c r="G40" s="49">
        <v>4.5</v>
      </c>
      <c r="H40" s="54"/>
      <c r="I40" s="54"/>
      <c r="J40" s="54"/>
      <c r="K40" s="54"/>
      <c r="L40" s="271">
        <v>5</v>
      </c>
      <c r="M40" s="271">
        <v>5</v>
      </c>
      <c r="N40" s="54"/>
      <c r="O40" s="54"/>
      <c r="P40" s="54"/>
      <c r="Q40" s="54"/>
    </row>
    <row r="41" spans="1:17" ht="15" customHeight="1">
      <c r="A41" s="592">
        <v>511</v>
      </c>
      <c r="B41" s="570" t="s">
        <v>234</v>
      </c>
      <c r="C41" s="178">
        <v>200</v>
      </c>
      <c r="D41" s="178">
        <v>200</v>
      </c>
      <c r="E41" s="138" t="s">
        <v>268</v>
      </c>
      <c r="F41" s="268">
        <v>32</v>
      </c>
      <c r="G41" s="268">
        <v>30</v>
      </c>
      <c r="H41" s="164">
        <v>0.3</v>
      </c>
      <c r="I41" s="164">
        <v>0.1</v>
      </c>
      <c r="J41" s="164">
        <v>17.2</v>
      </c>
      <c r="K41" s="164">
        <v>71</v>
      </c>
      <c r="L41" s="268">
        <v>32</v>
      </c>
      <c r="M41" s="268">
        <v>30</v>
      </c>
      <c r="N41" s="164">
        <v>0.3</v>
      </c>
      <c r="O41" s="164">
        <v>0.1</v>
      </c>
      <c r="P41" s="164">
        <v>17.2</v>
      </c>
      <c r="Q41" s="164">
        <v>71</v>
      </c>
    </row>
    <row r="42" spans="1:17" ht="15" customHeight="1">
      <c r="A42" s="592"/>
      <c r="B42" s="570"/>
      <c r="C42" s="182"/>
      <c r="D42" s="182"/>
      <c r="E42" s="138" t="s">
        <v>32</v>
      </c>
      <c r="F42" s="268">
        <v>15</v>
      </c>
      <c r="G42" s="268">
        <v>15</v>
      </c>
      <c r="H42" s="174"/>
      <c r="I42" s="174"/>
      <c r="J42" s="174"/>
      <c r="K42" s="174"/>
      <c r="L42" s="268">
        <v>15</v>
      </c>
      <c r="M42" s="268">
        <v>15</v>
      </c>
      <c r="N42" s="175"/>
      <c r="O42" s="175"/>
      <c r="P42" s="175"/>
      <c r="Q42" s="175"/>
    </row>
    <row r="43" spans="1:17" ht="15" customHeight="1">
      <c r="A43" s="118">
        <v>108</v>
      </c>
      <c r="B43" s="428" t="s">
        <v>144</v>
      </c>
      <c r="C43" s="56">
        <v>50</v>
      </c>
      <c r="D43" s="56">
        <v>60</v>
      </c>
      <c r="E43" s="297" t="s">
        <v>11</v>
      </c>
      <c r="F43" s="301">
        <v>50</v>
      </c>
      <c r="G43" s="271">
        <v>50</v>
      </c>
      <c r="H43" s="54">
        <v>3.8</v>
      </c>
      <c r="I43" s="54">
        <v>0.4</v>
      </c>
      <c r="J43" s="54">
        <v>24.6</v>
      </c>
      <c r="K43" s="54">
        <v>117.5</v>
      </c>
      <c r="L43" s="271">
        <v>60</v>
      </c>
      <c r="M43" s="271">
        <v>60</v>
      </c>
      <c r="N43" s="86">
        <v>4.5999999999999996</v>
      </c>
      <c r="O43" s="86">
        <v>0.5</v>
      </c>
      <c r="P43" s="86">
        <v>29.5</v>
      </c>
      <c r="Q43" s="54">
        <v>141</v>
      </c>
    </row>
    <row r="44" spans="1:17" ht="15" customHeight="1">
      <c r="A44" s="93">
        <v>109</v>
      </c>
      <c r="B44" s="428" t="s">
        <v>151</v>
      </c>
      <c r="C44" s="56">
        <v>50</v>
      </c>
      <c r="D44" s="56">
        <v>75</v>
      </c>
      <c r="E44" s="297" t="s">
        <v>15</v>
      </c>
      <c r="F44" s="301">
        <v>50</v>
      </c>
      <c r="G44" s="271">
        <v>50</v>
      </c>
      <c r="H44" s="54">
        <v>3.3</v>
      </c>
      <c r="I44" s="54">
        <v>0.6</v>
      </c>
      <c r="J44" s="54">
        <v>16.7</v>
      </c>
      <c r="K44" s="54">
        <v>87</v>
      </c>
      <c r="L44" s="271">
        <v>75</v>
      </c>
      <c r="M44" s="271">
        <v>75</v>
      </c>
      <c r="N44" s="86">
        <v>4.9000000000000004</v>
      </c>
      <c r="O44" s="86">
        <v>0.85</v>
      </c>
      <c r="P44" s="86">
        <v>25</v>
      </c>
      <c r="Q44" s="54">
        <v>129</v>
      </c>
    </row>
    <row r="45" spans="1:17">
      <c r="A45" s="705"/>
      <c r="B45" s="429" t="s">
        <v>174</v>
      </c>
      <c r="C45" s="430"/>
      <c r="D45" s="430"/>
      <c r="E45" s="431"/>
      <c r="F45" s="432"/>
      <c r="G45" s="106"/>
      <c r="H45" s="108">
        <f>SUM(H20:H44)</f>
        <v>38.699999999999996</v>
      </c>
      <c r="I45" s="108">
        <f t="shared" ref="I45:K45" si="2">SUM(I20:I44)</f>
        <v>22.6</v>
      </c>
      <c r="J45" s="108">
        <f t="shared" si="2"/>
        <v>113.89999999999999</v>
      </c>
      <c r="K45" s="108">
        <f t="shared" si="2"/>
        <v>782.9</v>
      </c>
      <c r="L45" s="108"/>
      <c r="M45" s="108"/>
      <c r="N45" s="108">
        <f>N44+N43+N41+N39+N31+N24+N20</f>
        <v>45.8</v>
      </c>
      <c r="O45" s="108">
        <f>O44+O43+O41+O39+O31+O24+O20</f>
        <v>27.75</v>
      </c>
      <c r="P45" s="108">
        <f>P44+P43+P41+P39+P31+P24+P20</f>
        <v>139.1</v>
      </c>
      <c r="Q45" s="108">
        <f>Q44+Q43+Q41+Q39+Q31+Q24+Q20</f>
        <v>949.8</v>
      </c>
    </row>
    <row r="46" spans="1:17">
      <c r="A46" s="705"/>
      <c r="B46" s="429" t="s">
        <v>155</v>
      </c>
      <c r="C46" s="430"/>
      <c r="D46" s="430"/>
      <c r="E46" s="433"/>
      <c r="F46" s="432"/>
      <c r="G46" s="106"/>
      <c r="H46" s="108">
        <f>H45+H18</f>
        <v>75.5</v>
      </c>
      <c r="I46" s="108">
        <f>I45+I18</f>
        <v>50.260000000000005</v>
      </c>
      <c r="J46" s="108">
        <f>J45+J18</f>
        <v>179</v>
      </c>
      <c r="K46" s="108">
        <f>K45+K18</f>
        <v>1439.9</v>
      </c>
      <c r="L46" s="108"/>
      <c r="M46" s="108"/>
      <c r="N46" s="108">
        <f>N45+N18</f>
        <v>87.5</v>
      </c>
      <c r="O46" s="108">
        <f>O45+O18</f>
        <v>63.05</v>
      </c>
      <c r="P46" s="108">
        <f>P45+P18</f>
        <v>221.6</v>
      </c>
      <c r="Q46" s="108">
        <f>Q45+Q18</f>
        <v>1765.8</v>
      </c>
    </row>
    <row r="47" spans="1:17">
      <c r="A47" s="104"/>
      <c r="B47" s="684" t="s">
        <v>134</v>
      </c>
      <c r="C47" s="685"/>
      <c r="D47" s="685"/>
      <c r="E47" s="685"/>
      <c r="F47" s="686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>
      <c r="A48" s="121">
        <v>3</v>
      </c>
      <c r="B48" s="434" t="s">
        <v>195</v>
      </c>
      <c r="C48" s="434">
        <v>100</v>
      </c>
      <c r="D48" s="434"/>
      <c r="E48" s="434" t="s">
        <v>43</v>
      </c>
      <c r="F48" s="427">
        <v>71</v>
      </c>
      <c r="G48" s="134">
        <v>57</v>
      </c>
      <c r="H48" s="136">
        <v>1.4</v>
      </c>
      <c r="I48" s="136">
        <v>10.1</v>
      </c>
      <c r="J48" s="136">
        <v>6</v>
      </c>
      <c r="K48" s="136">
        <v>120</v>
      </c>
      <c r="L48" s="104"/>
      <c r="M48" s="104"/>
      <c r="N48" s="104"/>
      <c r="O48" s="104"/>
      <c r="P48" s="104"/>
      <c r="Q48" s="104"/>
    </row>
    <row r="49" spans="1:17">
      <c r="A49" s="121"/>
      <c r="B49" s="434" t="s">
        <v>381</v>
      </c>
      <c r="C49" s="434"/>
      <c r="D49" s="434"/>
      <c r="E49" s="144" t="s">
        <v>36</v>
      </c>
      <c r="F49" s="427">
        <v>25</v>
      </c>
      <c r="G49" s="274">
        <v>20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17">
      <c r="A50" s="121"/>
      <c r="B50" s="434"/>
      <c r="C50" s="434"/>
      <c r="D50" s="434"/>
      <c r="E50" s="144" t="s">
        <v>382</v>
      </c>
      <c r="F50" s="427">
        <v>29</v>
      </c>
      <c r="G50" s="274">
        <v>20</v>
      </c>
      <c r="H50" s="104"/>
      <c r="I50" s="104"/>
      <c r="J50" s="104"/>
      <c r="K50" s="104"/>
      <c r="L50" s="104"/>
      <c r="M50" s="104"/>
      <c r="N50" s="104"/>
      <c r="O50" s="104"/>
      <c r="P50" s="104"/>
      <c r="Q50" s="104"/>
    </row>
    <row r="51" spans="1:17">
      <c r="A51" s="121"/>
      <c r="B51" s="434"/>
      <c r="C51" s="434"/>
      <c r="D51" s="434"/>
      <c r="E51" s="144" t="s">
        <v>277</v>
      </c>
      <c r="F51" s="332">
        <v>0.1</v>
      </c>
      <c r="G51" s="274">
        <v>0.1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</row>
    <row r="52" spans="1:17">
      <c r="A52" s="121"/>
      <c r="B52" s="434"/>
      <c r="C52" s="434"/>
      <c r="D52" s="434"/>
      <c r="E52" s="144" t="s">
        <v>38</v>
      </c>
      <c r="F52" s="332">
        <v>10</v>
      </c>
      <c r="G52" s="274">
        <v>10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1:17">
      <c r="A53" s="121">
        <v>76</v>
      </c>
      <c r="B53" s="434" t="s">
        <v>162</v>
      </c>
      <c r="C53" s="434">
        <v>100</v>
      </c>
      <c r="D53" s="434"/>
      <c r="E53" s="434" t="s">
        <v>34</v>
      </c>
      <c r="F53" s="427">
        <v>29.4</v>
      </c>
      <c r="G53" s="274">
        <v>22</v>
      </c>
      <c r="H53" s="171">
        <v>1.3</v>
      </c>
      <c r="I53" s="171">
        <v>10.8</v>
      </c>
      <c r="J53" s="171">
        <v>6.8</v>
      </c>
      <c r="K53" s="171">
        <v>130</v>
      </c>
      <c r="L53" s="104"/>
      <c r="M53" s="104"/>
      <c r="N53" s="104"/>
      <c r="O53" s="104"/>
      <c r="P53" s="104"/>
      <c r="Q53" s="104"/>
    </row>
    <row r="54" spans="1:17">
      <c r="A54" s="121"/>
      <c r="B54" s="434"/>
      <c r="C54" s="434"/>
      <c r="D54" s="434"/>
      <c r="E54" s="434" t="s">
        <v>44</v>
      </c>
      <c r="F54" s="332">
        <v>19</v>
      </c>
      <c r="G54" s="274">
        <v>15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1:17">
      <c r="A55" s="121"/>
      <c r="B55" s="434"/>
      <c r="C55" s="434"/>
      <c r="D55" s="434"/>
      <c r="E55" s="434" t="s">
        <v>36</v>
      </c>
      <c r="F55" s="332">
        <v>13</v>
      </c>
      <c r="G55" s="274">
        <v>10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>
      <c r="A56" s="121"/>
      <c r="B56" s="434"/>
      <c r="C56" s="434"/>
      <c r="D56" s="434"/>
      <c r="E56" s="434" t="s">
        <v>45</v>
      </c>
      <c r="F56" s="332">
        <v>38</v>
      </c>
      <c r="G56" s="274">
        <v>30</v>
      </c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1:17">
      <c r="A57" s="121"/>
      <c r="B57" s="434"/>
      <c r="C57" s="434"/>
      <c r="D57" s="434"/>
      <c r="E57" s="434" t="s">
        <v>35</v>
      </c>
      <c r="F57" s="332">
        <v>18</v>
      </c>
      <c r="G57" s="274">
        <v>15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1:17">
      <c r="A58" s="121"/>
      <c r="B58" s="434"/>
      <c r="C58" s="434"/>
      <c r="D58" s="434"/>
      <c r="E58" s="434" t="s">
        <v>38</v>
      </c>
      <c r="F58" s="332">
        <v>10</v>
      </c>
      <c r="G58" s="274">
        <v>10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1:17">
      <c r="A59" s="121">
        <v>381</v>
      </c>
      <c r="B59" s="434" t="s">
        <v>393</v>
      </c>
      <c r="C59" s="72">
        <v>100</v>
      </c>
      <c r="D59" s="72"/>
      <c r="E59" s="149" t="s">
        <v>239</v>
      </c>
      <c r="F59" s="299">
        <v>116</v>
      </c>
      <c r="G59" s="299">
        <v>86</v>
      </c>
      <c r="H59" s="151">
        <v>17.8</v>
      </c>
      <c r="I59" s="151">
        <v>17.5</v>
      </c>
      <c r="J59" s="151">
        <v>14.3</v>
      </c>
      <c r="K59" s="152">
        <v>286</v>
      </c>
      <c r="L59" s="104"/>
      <c r="M59" s="104"/>
      <c r="N59" s="104"/>
      <c r="O59" s="104"/>
      <c r="P59" s="104"/>
      <c r="Q59" s="104"/>
    </row>
    <row r="60" spans="1:17">
      <c r="A60" s="121"/>
      <c r="B60" s="434"/>
      <c r="C60" s="72"/>
      <c r="D60" s="72"/>
      <c r="E60" s="149" t="s">
        <v>240</v>
      </c>
      <c r="F60" s="299">
        <v>16</v>
      </c>
      <c r="G60" s="299">
        <v>16</v>
      </c>
      <c r="H60" s="152"/>
      <c r="I60" s="152"/>
      <c r="J60" s="152"/>
      <c r="K60" s="152"/>
      <c r="L60" s="104"/>
      <c r="M60" s="104"/>
      <c r="N60" s="104"/>
      <c r="O60" s="104"/>
      <c r="P60" s="104"/>
      <c r="Q60" s="104"/>
    </row>
    <row r="61" spans="1:17">
      <c r="A61" s="121"/>
      <c r="B61" s="434"/>
      <c r="C61" s="72"/>
      <c r="D61" s="72"/>
      <c r="E61" s="149" t="s">
        <v>50</v>
      </c>
      <c r="F61" s="299">
        <v>23</v>
      </c>
      <c r="G61" s="299">
        <v>23</v>
      </c>
      <c r="H61" s="152"/>
      <c r="I61" s="152"/>
      <c r="J61" s="152"/>
      <c r="K61" s="152"/>
      <c r="L61" s="104"/>
      <c r="M61" s="104"/>
      <c r="N61" s="104"/>
      <c r="O61" s="104"/>
      <c r="P61" s="104"/>
      <c r="Q61" s="104"/>
    </row>
    <row r="62" spans="1:17">
      <c r="A62" s="121"/>
      <c r="B62" s="434"/>
      <c r="C62" s="88"/>
      <c r="D62" s="88"/>
      <c r="E62" s="154" t="s">
        <v>171</v>
      </c>
      <c r="F62" s="150">
        <v>7</v>
      </c>
      <c r="G62" s="150">
        <v>7</v>
      </c>
      <c r="H62" s="152"/>
      <c r="I62" s="152"/>
      <c r="J62" s="152"/>
      <c r="K62" s="152"/>
      <c r="L62" s="104"/>
      <c r="M62" s="104"/>
      <c r="N62" s="104"/>
      <c r="O62" s="104"/>
      <c r="P62" s="104"/>
      <c r="Q62" s="104"/>
    </row>
    <row r="63" spans="1:17">
      <c r="A63" s="121">
        <v>357</v>
      </c>
      <c r="B63" s="434" t="s">
        <v>399</v>
      </c>
      <c r="C63" s="434">
        <v>100</v>
      </c>
      <c r="D63" s="434"/>
      <c r="E63" s="144" t="s">
        <v>239</v>
      </c>
      <c r="F63" s="332">
        <v>220</v>
      </c>
      <c r="G63" s="274">
        <v>162</v>
      </c>
      <c r="H63" s="136">
        <v>27.2</v>
      </c>
      <c r="I63" s="136">
        <v>19.399999999999999</v>
      </c>
      <c r="J63" s="136">
        <v>0</v>
      </c>
      <c r="K63" s="136">
        <v>283</v>
      </c>
      <c r="L63" s="104"/>
      <c r="M63" s="104"/>
      <c r="N63" s="104"/>
      <c r="O63" s="104"/>
      <c r="P63" s="104"/>
      <c r="Q63" s="104"/>
    </row>
    <row r="64" spans="1:17">
      <c r="A64" s="121"/>
      <c r="B64" s="434"/>
      <c r="C64" s="434"/>
      <c r="D64" s="434"/>
      <c r="E64" s="144" t="s">
        <v>36</v>
      </c>
      <c r="F64" s="332">
        <v>6</v>
      </c>
      <c r="G64" s="274">
        <v>5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>
      <c r="A65" s="121"/>
      <c r="B65" s="434"/>
      <c r="C65" s="434"/>
      <c r="D65" s="434"/>
      <c r="E65" s="144" t="s">
        <v>35</v>
      </c>
      <c r="F65" s="332">
        <v>5</v>
      </c>
      <c r="G65" s="274">
        <v>4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1:17" ht="26.4">
      <c r="A66" s="121">
        <v>237</v>
      </c>
      <c r="B66" s="435" t="s">
        <v>139</v>
      </c>
      <c r="C66" s="434">
        <v>180</v>
      </c>
      <c r="D66" s="434"/>
      <c r="E66" s="144" t="s">
        <v>48</v>
      </c>
      <c r="F66" s="427">
        <v>82.8</v>
      </c>
      <c r="G66" s="134">
        <v>82.8</v>
      </c>
      <c r="H66" s="157">
        <v>8.4</v>
      </c>
      <c r="I66" s="157">
        <v>8</v>
      </c>
      <c r="J66" s="157">
        <v>51</v>
      </c>
      <c r="K66" s="157">
        <v>300</v>
      </c>
      <c r="L66" s="104"/>
      <c r="M66" s="104"/>
      <c r="N66" s="104"/>
      <c r="O66" s="104"/>
      <c r="P66" s="104"/>
      <c r="Q66" s="104"/>
    </row>
    <row r="67" spans="1:17">
      <c r="A67" s="107"/>
      <c r="B67" s="382"/>
      <c r="C67" s="107"/>
      <c r="D67" s="107"/>
      <c r="E67" s="104" t="s">
        <v>30</v>
      </c>
      <c r="F67" s="306">
        <v>8.1</v>
      </c>
      <c r="G67" s="306">
        <v>8.1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</sheetData>
  <mergeCells count="21">
    <mergeCell ref="A1:Q1"/>
    <mergeCell ref="K3:Q3"/>
    <mergeCell ref="A3:A4"/>
    <mergeCell ref="E3:J3"/>
    <mergeCell ref="B47:F47"/>
    <mergeCell ref="A20:A23"/>
    <mergeCell ref="B20:B23"/>
    <mergeCell ref="A39:A40"/>
    <mergeCell ref="B39:B40"/>
    <mergeCell ref="A41:A42"/>
    <mergeCell ref="B41:B42"/>
    <mergeCell ref="A45:A46"/>
    <mergeCell ref="B5:B10"/>
    <mergeCell ref="A5:A10"/>
    <mergeCell ref="B11:B14"/>
    <mergeCell ref="A18:A19"/>
    <mergeCell ref="B19:E19"/>
    <mergeCell ref="A24:A30"/>
    <mergeCell ref="B24:B30"/>
    <mergeCell ref="C3:D3"/>
    <mergeCell ref="A11:A14"/>
  </mergeCells>
  <pageMargins left="0.11811023622047245" right="0.11811023622047245" top="0.15748031496062992" bottom="0" header="0.31496062992125984" footer="0.31496062992125984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36"/>
  <sheetViews>
    <sheetView topLeftCell="A23" workbookViewId="0">
      <selection activeCell="G9" sqref="G9"/>
    </sheetView>
  </sheetViews>
  <sheetFormatPr defaultColWidth="9.109375" defaultRowHeight="14.4"/>
  <cols>
    <col min="1" max="1" width="14" style="24" customWidth="1"/>
    <col min="2" max="2" width="8.33203125" style="24" customWidth="1"/>
    <col min="3" max="16384" width="9.109375" style="24"/>
  </cols>
  <sheetData>
    <row r="2" spans="1:15">
      <c r="A2" s="712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</row>
    <row r="3" spans="1:15">
      <c r="A3" s="712"/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</row>
    <row r="4" spans="1:15">
      <c r="D4" s="713" t="s">
        <v>372</v>
      </c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1:15" ht="7.5" customHeight="1"/>
    <row r="6" spans="1:15" ht="20.100000000000001" customHeight="1">
      <c r="A6" s="714" t="s">
        <v>109</v>
      </c>
      <c r="B6" s="716" t="s">
        <v>110</v>
      </c>
      <c r="C6" s="718" t="s">
        <v>7</v>
      </c>
      <c r="D6" s="719"/>
      <c r="E6" s="719"/>
      <c r="F6" s="720"/>
      <c r="G6" s="718" t="s">
        <v>12</v>
      </c>
      <c r="H6" s="719"/>
      <c r="I6" s="719"/>
      <c r="J6" s="720"/>
      <c r="K6" s="718" t="s">
        <v>111</v>
      </c>
      <c r="L6" s="719"/>
      <c r="M6" s="719"/>
      <c r="N6" s="720"/>
    </row>
    <row r="7" spans="1:15" ht="20.100000000000001" customHeight="1">
      <c r="A7" s="715"/>
      <c r="B7" s="717"/>
      <c r="C7" s="29" t="s">
        <v>25</v>
      </c>
      <c r="D7" s="29" t="s">
        <v>26</v>
      </c>
      <c r="E7" s="29" t="s">
        <v>27</v>
      </c>
      <c r="F7" s="29" t="s">
        <v>112</v>
      </c>
      <c r="G7" s="29" t="s">
        <v>25</v>
      </c>
      <c r="H7" s="29" t="s">
        <v>26</v>
      </c>
      <c r="I7" s="29" t="s">
        <v>27</v>
      </c>
      <c r="J7" s="29" t="s">
        <v>112</v>
      </c>
      <c r="K7" s="29" t="s">
        <v>25</v>
      </c>
      <c r="L7" s="29" t="s">
        <v>26</v>
      </c>
      <c r="M7" s="29" t="s">
        <v>27</v>
      </c>
      <c r="N7" s="29" t="s">
        <v>28</v>
      </c>
    </row>
    <row r="8" spans="1:15" ht="20.100000000000001" customHeight="1">
      <c r="A8" s="707">
        <v>1</v>
      </c>
      <c r="B8" s="31" t="s">
        <v>119</v>
      </c>
      <c r="C8" s="31">
        <v>42.6</v>
      </c>
      <c r="D8" s="31">
        <v>32.700000000000003</v>
      </c>
      <c r="E8" s="31">
        <v>73.099999999999994</v>
      </c>
      <c r="F8" s="31">
        <v>757</v>
      </c>
      <c r="G8" s="31">
        <v>38.599999999999994</v>
      </c>
      <c r="H8" s="31">
        <v>22.6</v>
      </c>
      <c r="I8" s="31">
        <v>118.2</v>
      </c>
      <c r="J8" s="31">
        <v>798.9</v>
      </c>
      <c r="K8" s="31">
        <f>G8+C8</f>
        <v>81.199999999999989</v>
      </c>
      <c r="L8" s="31">
        <f>H8+D8</f>
        <v>55.300000000000004</v>
      </c>
      <c r="M8" s="31">
        <f>E8+I8</f>
        <v>191.3</v>
      </c>
      <c r="N8" s="31">
        <f>F8+J8</f>
        <v>1555.9</v>
      </c>
    </row>
    <row r="9" spans="1:15" ht="20.100000000000001" customHeight="1">
      <c r="A9" s="707"/>
      <c r="B9" s="31" t="s">
        <v>123</v>
      </c>
      <c r="C9" s="31">
        <v>47.5</v>
      </c>
      <c r="D9" s="31">
        <v>40.299999999999997</v>
      </c>
      <c r="E9" s="31">
        <v>90.5</v>
      </c>
      <c r="F9" s="31">
        <v>916</v>
      </c>
      <c r="G9" s="31">
        <v>45.699999999999996</v>
      </c>
      <c r="H9" s="31">
        <v>27.75</v>
      </c>
      <c r="I9" s="31">
        <v>143.4</v>
      </c>
      <c r="J9" s="31">
        <v>965.8</v>
      </c>
      <c r="K9" s="31">
        <f t="shared" ref="K9:K31" si="0">G9+C9</f>
        <v>93.199999999999989</v>
      </c>
      <c r="L9" s="31">
        <f t="shared" ref="L9:L31" si="1">H9+D9</f>
        <v>68.05</v>
      </c>
      <c r="M9" s="31">
        <f t="shared" ref="M9:M31" si="2">E9+I9</f>
        <v>233.9</v>
      </c>
      <c r="N9" s="31">
        <f t="shared" ref="N9:N31" si="3">F9+J9</f>
        <v>1881.8</v>
      </c>
    </row>
    <row r="10" spans="1:15" ht="20.100000000000001" customHeight="1">
      <c r="A10" s="707">
        <v>2</v>
      </c>
      <c r="B10" s="31" t="s">
        <v>119</v>
      </c>
      <c r="C10" s="31">
        <v>11</v>
      </c>
      <c r="D10" s="31">
        <v>13.7</v>
      </c>
      <c r="E10" s="31">
        <v>77.900000000000006</v>
      </c>
      <c r="F10" s="31">
        <v>483.2</v>
      </c>
      <c r="G10" s="31">
        <v>42.6</v>
      </c>
      <c r="H10" s="31">
        <v>43.8</v>
      </c>
      <c r="I10" s="31">
        <v>88.7</v>
      </c>
      <c r="J10" s="31">
        <v>758</v>
      </c>
      <c r="K10" s="31">
        <f t="shared" si="0"/>
        <v>53.6</v>
      </c>
      <c r="L10" s="31">
        <f t="shared" si="1"/>
        <v>57.5</v>
      </c>
      <c r="M10" s="31">
        <f t="shared" si="2"/>
        <v>166.60000000000002</v>
      </c>
      <c r="N10" s="31">
        <f t="shared" si="3"/>
        <v>1241.2</v>
      </c>
    </row>
    <row r="11" spans="1:15" ht="20.100000000000001" customHeight="1">
      <c r="A11" s="707"/>
      <c r="B11" s="31" t="s">
        <v>123</v>
      </c>
      <c r="C11" s="31">
        <v>13.9</v>
      </c>
      <c r="D11" s="31">
        <v>17.3</v>
      </c>
      <c r="E11" s="31">
        <v>94.4</v>
      </c>
      <c r="F11" s="31">
        <v>573.20000000000005</v>
      </c>
      <c r="G11" s="31">
        <v>37.1</v>
      </c>
      <c r="H11" s="31">
        <v>37.1</v>
      </c>
      <c r="I11" s="31">
        <v>112.6</v>
      </c>
      <c r="J11" s="31">
        <v>933.8</v>
      </c>
      <c r="K11" s="31">
        <f t="shared" si="0"/>
        <v>51</v>
      </c>
      <c r="L11" s="31">
        <f t="shared" si="1"/>
        <v>54.400000000000006</v>
      </c>
      <c r="M11" s="31">
        <f t="shared" si="2"/>
        <v>207</v>
      </c>
      <c r="N11" s="31">
        <f t="shared" si="3"/>
        <v>1507</v>
      </c>
    </row>
    <row r="12" spans="1:15" ht="20.100000000000001" customHeight="1">
      <c r="A12" s="707">
        <v>3</v>
      </c>
      <c r="B12" s="31" t="s">
        <v>119</v>
      </c>
      <c r="C12" s="31">
        <v>25.500000000000004</v>
      </c>
      <c r="D12" s="31">
        <v>17.330000000000002</v>
      </c>
      <c r="E12" s="31">
        <v>81.7</v>
      </c>
      <c r="F12" s="31">
        <v>593.70000000000005</v>
      </c>
      <c r="G12" s="31">
        <v>19.96</v>
      </c>
      <c r="H12" s="31">
        <v>22.839999999999996</v>
      </c>
      <c r="I12" s="282">
        <v>70.8</v>
      </c>
      <c r="J12" s="282">
        <v>713.6</v>
      </c>
      <c r="K12" s="31">
        <f t="shared" si="0"/>
        <v>45.460000000000008</v>
      </c>
      <c r="L12" s="31">
        <f t="shared" si="1"/>
        <v>40.17</v>
      </c>
      <c r="M12" s="31">
        <f t="shared" si="2"/>
        <v>152.5</v>
      </c>
      <c r="N12" s="31">
        <f t="shared" si="3"/>
        <v>1307.3000000000002</v>
      </c>
    </row>
    <row r="13" spans="1:15" ht="20.100000000000001" customHeight="1">
      <c r="A13" s="707"/>
      <c r="B13" s="31" t="s">
        <v>123</v>
      </c>
      <c r="C13" s="31">
        <v>31.9</v>
      </c>
      <c r="D13" s="31">
        <v>21.5</v>
      </c>
      <c r="E13" s="31">
        <v>97</v>
      </c>
      <c r="F13" s="31">
        <v>696.6</v>
      </c>
      <c r="G13" s="31">
        <v>17.600000000000001</v>
      </c>
      <c r="H13" s="31">
        <v>24.3</v>
      </c>
      <c r="I13" s="31">
        <v>92.399999999999991</v>
      </c>
      <c r="J13" s="31">
        <v>775.5</v>
      </c>
      <c r="K13" s="31">
        <f t="shared" si="0"/>
        <v>49.5</v>
      </c>
      <c r="L13" s="31">
        <f t="shared" si="1"/>
        <v>45.8</v>
      </c>
      <c r="M13" s="31">
        <f t="shared" si="2"/>
        <v>189.39999999999998</v>
      </c>
      <c r="N13" s="31">
        <f t="shared" si="3"/>
        <v>1472.1</v>
      </c>
    </row>
    <row r="14" spans="1:15" ht="20.100000000000001" customHeight="1">
      <c r="A14" s="707">
        <v>4</v>
      </c>
      <c r="B14" s="31" t="s">
        <v>119</v>
      </c>
      <c r="C14" s="31">
        <v>21.5</v>
      </c>
      <c r="D14" s="31">
        <v>22.4</v>
      </c>
      <c r="E14" s="31">
        <v>76.900000000000006</v>
      </c>
      <c r="F14" s="31">
        <v>590.6</v>
      </c>
      <c r="G14" s="31">
        <v>34.4</v>
      </c>
      <c r="H14" s="31">
        <v>36.6</v>
      </c>
      <c r="I14" s="31">
        <v>125.89999999999999</v>
      </c>
      <c r="J14" s="31">
        <v>914.40000000000009</v>
      </c>
      <c r="K14" s="31">
        <f t="shared" si="0"/>
        <v>55.9</v>
      </c>
      <c r="L14" s="31">
        <f t="shared" si="1"/>
        <v>59</v>
      </c>
      <c r="M14" s="31">
        <f t="shared" si="2"/>
        <v>202.8</v>
      </c>
      <c r="N14" s="31">
        <f t="shared" si="3"/>
        <v>1505</v>
      </c>
    </row>
    <row r="15" spans="1:15" ht="20.100000000000001" customHeight="1">
      <c r="A15" s="707"/>
      <c r="B15" s="31" t="s">
        <v>123</v>
      </c>
      <c r="C15" s="31">
        <v>28.6</v>
      </c>
      <c r="D15" s="31">
        <v>28.2</v>
      </c>
      <c r="E15" s="31">
        <v>100.1</v>
      </c>
      <c r="F15" s="31">
        <v>741</v>
      </c>
      <c r="G15" s="31">
        <v>39.199999999999996</v>
      </c>
      <c r="H15" s="31">
        <v>43.7</v>
      </c>
      <c r="I15" s="31">
        <v>144.19999999999999</v>
      </c>
      <c r="J15" s="31">
        <v>1064</v>
      </c>
      <c r="K15" s="31">
        <v>58.5</v>
      </c>
      <c r="L15" s="31">
        <f t="shared" si="1"/>
        <v>71.900000000000006</v>
      </c>
      <c r="M15" s="31">
        <f t="shared" si="2"/>
        <v>244.29999999999998</v>
      </c>
      <c r="N15" s="31">
        <f t="shared" si="3"/>
        <v>1805</v>
      </c>
    </row>
    <row r="16" spans="1:15" ht="20.100000000000001" customHeight="1">
      <c r="A16" s="707">
        <v>5</v>
      </c>
      <c r="B16" s="31" t="s">
        <v>119</v>
      </c>
      <c r="C16" s="31">
        <v>18.400000000000002</v>
      </c>
      <c r="D16" s="31">
        <v>15.510000000000002</v>
      </c>
      <c r="E16" s="31">
        <v>80.850000000000009</v>
      </c>
      <c r="F16" s="31">
        <v>551.1</v>
      </c>
      <c r="G16" s="31">
        <v>27.9</v>
      </c>
      <c r="H16" s="31">
        <v>22.4</v>
      </c>
      <c r="I16" s="31">
        <v>85.100000000000009</v>
      </c>
      <c r="J16" s="31">
        <v>738.3</v>
      </c>
      <c r="K16" s="31">
        <f t="shared" si="0"/>
        <v>46.3</v>
      </c>
      <c r="L16" s="31">
        <f t="shared" si="1"/>
        <v>37.909999999999997</v>
      </c>
      <c r="M16" s="31">
        <f t="shared" si="2"/>
        <v>165.95000000000002</v>
      </c>
      <c r="N16" s="31">
        <f t="shared" si="3"/>
        <v>1289.4000000000001</v>
      </c>
    </row>
    <row r="17" spans="1:14" ht="20.100000000000001" customHeight="1">
      <c r="A17" s="707"/>
      <c r="B17" s="31" t="s">
        <v>123</v>
      </c>
      <c r="C17" s="31">
        <v>23.7</v>
      </c>
      <c r="D17" s="31">
        <v>19.900000000000002</v>
      </c>
      <c r="E17" s="31">
        <v>101.3</v>
      </c>
      <c r="F17" s="31">
        <v>682.40000000000009</v>
      </c>
      <c r="G17" s="31">
        <v>34.000000000000007</v>
      </c>
      <c r="H17" s="31">
        <v>27.950000000000003</v>
      </c>
      <c r="I17" s="31">
        <v>100.9</v>
      </c>
      <c r="J17" s="31">
        <v>873.09999999999991</v>
      </c>
      <c r="K17" s="31">
        <f t="shared" si="0"/>
        <v>57.7</v>
      </c>
      <c r="L17" s="31">
        <f t="shared" si="1"/>
        <v>47.850000000000009</v>
      </c>
      <c r="M17" s="31">
        <f t="shared" si="2"/>
        <v>202.2</v>
      </c>
      <c r="N17" s="31">
        <f t="shared" si="3"/>
        <v>1555.5</v>
      </c>
    </row>
    <row r="18" spans="1:14" ht="20.100000000000001" customHeight="1">
      <c r="A18" s="707">
        <v>6</v>
      </c>
      <c r="B18" s="31" t="s">
        <v>119</v>
      </c>
      <c r="C18" s="31">
        <v>21.2</v>
      </c>
      <c r="D18" s="31">
        <v>19.46</v>
      </c>
      <c r="E18" s="31">
        <v>71.5</v>
      </c>
      <c r="F18" s="31">
        <v>595</v>
      </c>
      <c r="G18" s="31">
        <v>34.9</v>
      </c>
      <c r="H18" s="31">
        <v>33.6</v>
      </c>
      <c r="I18" s="31">
        <v>99.40000000000002</v>
      </c>
      <c r="J18" s="31">
        <v>843.6</v>
      </c>
      <c r="K18" s="31">
        <f t="shared" si="0"/>
        <v>56.099999999999994</v>
      </c>
      <c r="L18" s="31">
        <f t="shared" si="1"/>
        <v>53.06</v>
      </c>
      <c r="M18" s="31">
        <f t="shared" si="2"/>
        <v>170.90000000000003</v>
      </c>
      <c r="N18" s="31">
        <f t="shared" si="3"/>
        <v>1438.6</v>
      </c>
    </row>
    <row r="19" spans="1:14" ht="20.100000000000001" customHeight="1">
      <c r="A19" s="707"/>
      <c r="B19" s="31" t="s">
        <v>123</v>
      </c>
      <c r="C19" s="31">
        <v>25.900000000000002</v>
      </c>
      <c r="D19" s="31">
        <v>23.6</v>
      </c>
      <c r="E19" s="31">
        <v>90.8</v>
      </c>
      <c r="F19" s="31">
        <v>715</v>
      </c>
      <c r="G19" s="31">
        <v>46.099999999999994</v>
      </c>
      <c r="H19" s="31">
        <v>45.2</v>
      </c>
      <c r="I19" s="31">
        <v>124.69999999999999</v>
      </c>
      <c r="J19" s="31">
        <v>1091</v>
      </c>
      <c r="K19" s="31">
        <v>62</v>
      </c>
      <c r="L19" s="31">
        <f t="shared" si="1"/>
        <v>68.800000000000011</v>
      </c>
      <c r="M19" s="31">
        <f t="shared" si="2"/>
        <v>215.5</v>
      </c>
      <c r="N19" s="31">
        <f t="shared" si="3"/>
        <v>1806</v>
      </c>
    </row>
    <row r="20" spans="1:14" ht="20.100000000000001" customHeight="1">
      <c r="A20" s="707">
        <v>7</v>
      </c>
      <c r="B20" s="31" t="s">
        <v>119</v>
      </c>
      <c r="C20" s="31">
        <v>20.010000000000002</v>
      </c>
      <c r="D20" s="31">
        <v>28.56</v>
      </c>
      <c r="E20" s="31">
        <v>70.199999999999989</v>
      </c>
      <c r="F20" s="31">
        <v>565</v>
      </c>
      <c r="G20" s="31">
        <v>26.200000000000003</v>
      </c>
      <c r="H20" s="31">
        <v>19.2</v>
      </c>
      <c r="I20" s="31">
        <v>99.100000000000009</v>
      </c>
      <c r="J20" s="31">
        <v>756.4</v>
      </c>
      <c r="K20" s="31">
        <f t="shared" si="0"/>
        <v>46.210000000000008</v>
      </c>
      <c r="L20" s="31">
        <f t="shared" si="1"/>
        <v>47.76</v>
      </c>
      <c r="M20" s="31">
        <f t="shared" si="2"/>
        <v>169.3</v>
      </c>
      <c r="N20" s="31">
        <f t="shared" si="3"/>
        <v>1321.4</v>
      </c>
    </row>
    <row r="21" spans="1:14" ht="20.100000000000001" customHeight="1">
      <c r="A21" s="707"/>
      <c r="B21" s="31" t="s">
        <v>123</v>
      </c>
      <c r="C21" s="31">
        <v>26.11</v>
      </c>
      <c r="D21" s="31">
        <v>34.700000000000003</v>
      </c>
      <c r="E21" s="31">
        <v>91.9</v>
      </c>
      <c r="F21" s="31">
        <v>700</v>
      </c>
      <c r="G21" s="31">
        <v>32.65</v>
      </c>
      <c r="H21" s="31">
        <v>24.870000000000005</v>
      </c>
      <c r="I21" s="31">
        <v>120.10000000000001</v>
      </c>
      <c r="J21" s="31">
        <v>929</v>
      </c>
      <c r="K21" s="31">
        <f t="shared" si="0"/>
        <v>58.76</v>
      </c>
      <c r="L21" s="31">
        <f t="shared" si="1"/>
        <v>59.570000000000007</v>
      </c>
      <c r="M21" s="31">
        <f t="shared" si="2"/>
        <v>212</v>
      </c>
      <c r="N21" s="31">
        <f t="shared" si="3"/>
        <v>1629</v>
      </c>
    </row>
    <row r="22" spans="1:14" ht="20.100000000000001" customHeight="1">
      <c r="A22" s="707">
        <v>8</v>
      </c>
      <c r="B22" s="31" t="s">
        <v>119</v>
      </c>
      <c r="C22" s="31">
        <v>22.300000000000004</v>
      </c>
      <c r="D22" s="31">
        <v>19.860000000000003</v>
      </c>
      <c r="E22" s="31">
        <v>75.599999999999994</v>
      </c>
      <c r="F22" s="31">
        <v>571</v>
      </c>
      <c r="G22" s="31">
        <v>30.6</v>
      </c>
      <c r="H22" s="31">
        <v>39.200000000000003</v>
      </c>
      <c r="I22" s="31">
        <v>117.3</v>
      </c>
      <c r="J22" s="31">
        <v>806</v>
      </c>
      <c r="K22" s="31">
        <f t="shared" si="0"/>
        <v>52.900000000000006</v>
      </c>
      <c r="L22" s="31">
        <f t="shared" si="1"/>
        <v>59.06</v>
      </c>
      <c r="M22" s="31">
        <f t="shared" si="2"/>
        <v>192.89999999999998</v>
      </c>
      <c r="N22" s="31">
        <f t="shared" si="3"/>
        <v>1377</v>
      </c>
    </row>
    <row r="23" spans="1:14" ht="20.100000000000001" customHeight="1">
      <c r="A23" s="707"/>
      <c r="B23" s="31" t="s">
        <v>123</v>
      </c>
      <c r="C23" s="31">
        <v>25.000000000000004</v>
      </c>
      <c r="D23" s="31">
        <v>21.700000000000003</v>
      </c>
      <c r="E23" s="31">
        <v>85.899999999999991</v>
      </c>
      <c r="F23" s="31">
        <v>621</v>
      </c>
      <c r="G23" s="31">
        <v>38.699999999999996</v>
      </c>
      <c r="H23" s="31">
        <v>43.910000000000004</v>
      </c>
      <c r="I23" s="31">
        <v>144.1</v>
      </c>
      <c r="J23" s="31">
        <v>992</v>
      </c>
      <c r="K23" s="31">
        <v>60.7</v>
      </c>
      <c r="L23" s="31">
        <f t="shared" si="1"/>
        <v>65.610000000000014</v>
      </c>
      <c r="M23" s="31">
        <f t="shared" si="2"/>
        <v>230</v>
      </c>
      <c r="N23" s="31">
        <f t="shared" si="3"/>
        <v>1613</v>
      </c>
    </row>
    <row r="24" spans="1:14" ht="20.100000000000001" customHeight="1">
      <c r="A24" s="707">
        <v>9</v>
      </c>
      <c r="B24" s="31" t="s">
        <v>119</v>
      </c>
      <c r="C24" s="31">
        <v>11.709999999999999</v>
      </c>
      <c r="D24" s="31">
        <v>16.559999999999999</v>
      </c>
      <c r="E24" s="31">
        <v>79.400000000000006</v>
      </c>
      <c r="F24" s="31">
        <v>518</v>
      </c>
      <c r="G24" s="31">
        <v>37.199999999999996</v>
      </c>
      <c r="H24" s="31">
        <v>31.7</v>
      </c>
      <c r="I24" s="31">
        <v>110.2</v>
      </c>
      <c r="J24" s="31">
        <v>831.2</v>
      </c>
      <c r="K24" s="31">
        <f t="shared" si="0"/>
        <v>48.91</v>
      </c>
      <c r="L24" s="31">
        <f t="shared" si="1"/>
        <v>48.26</v>
      </c>
      <c r="M24" s="31">
        <f t="shared" si="2"/>
        <v>189.60000000000002</v>
      </c>
      <c r="N24" s="31">
        <f t="shared" si="3"/>
        <v>1349.2</v>
      </c>
    </row>
    <row r="25" spans="1:14" ht="20.100000000000001" customHeight="1">
      <c r="A25" s="707"/>
      <c r="B25" s="31" t="s">
        <v>123</v>
      </c>
      <c r="C25" s="31">
        <v>15.709999999999999</v>
      </c>
      <c r="D25" s="31">
        <v>19</v>
      </c>
      <c r="E25" s="31">
        <v>99.4</v>
      </c>
      <c r="F25" s="31">
        <v>616</v>
      </c>
      <c r="G25" s="31">
        <v>41.4</v>
      </c>
      <c r="H25" s="31">
        <v>35.75</v>
      </c>
      <c r="I25" s="31">
        <v>135.19999999999999</v>
      </c>
      <c r="J25" s="31">
        <v>982.6</v>
      </c>
      <c r="K25" s="31">
        <f t="shared" si="0"/>
        <v>57.11</v>
      </c>
      <c r="L25" s="31">
        <f t="shared" si="1"/>
        <v>54.75</v>
      </c>
      <c r="M25" s="31">
        <f t="shared" si="2"/>
        <v>234.6</v>
      </c>
      <c r="N25" s="31">
        <f t="shared" si="3"/>
        <v>1598.6</v>
      </c>
    </row>
    <row r="26" spans="1:14" ht="20.100000000000001" customHeight="1">
      <c r="A26" s="707">
        <v>10</v>
      </c>
      <c r="B26" s="31" t="s">
        <v>119</v>
      </c>
      <c r="C26" s="31">
        <v>19.600000000000001</v>
      </c>
      <c r="D26" s="31">
        <v>17.759999999999998</v>
      </c>
      <c r="E26" s="31">
        <v>117.2</v>
      </c>
      <c r="F26" s="31">
        <v>613</v>
      </c>
      <c r="G26" s="31">
        <v>32.75</v>
      </c>
      <c r="H26" s="31">
        <v>24.049999999999997</v>
      </c>
      <c r="I26" s="31">
        <v>96.399999999999991</v>
      </c>
      <c r="J26" s="31">
        <v>749</v>
      </c>
      <c r="K26" s="31">
        <f t="shared" si="0"/>
        <v>52.35</v>
      </c>
      <c r="L26" s="31">
        <f t="shared" si="1"/>
        <v>41.809999999999995</v>
      </c>
      <c r="M26" s="31">
        <f t="shared" si="2"/>
        <v>213.6</v>
      </c>
      <c r="N26" s="31">
        <f t="shared" si="3"/>
        <v>1362</v>
      </c>
    </row>
    <row r="27" spans="1:14" ht="20.100000000000001" customHeight="1">
      <c r="A27" s="707"/>
      <c r="B27" s="31" t="s">
        <v>123</v>
      </c>
      <c r="C27" s="31">
        <v>26.6</v>
      </c>
      <c r="D27" s="31">
        <v>23.9</v>
      </c>
      <c r="E27" s="31">
        <v>138</v>
      </c>
      <c r="F27" s="31">
        <v>768</v>
      </c>
      <c r="G27" s="31">
        <v>41.249999999999993</v>
      </c>
      <c r="H27" s="31">
        <v>28.85</v>
      </c>
      <c r="I27" s="31">
        <v>116.16000000000001</v>
      </c>
      <c r="J27" s="31">
        <v>891.2</v>
      </c>
      <c r="K27" s="31">
        <f t="shared" si="0"/>
        <v>67.849999999999994</v>
      </c>
      <c r="L27" s="31">
        <f t="shared" si="1"/>
        <v>52.75</v>
      </c>
      <c r="M27" s="31">
        <f t="shared" si="2"/>
        <v>254.16000000000003</v>
      </c>
      <c r="N27" s="31">
        <f t="shared" si="3"/>
        <v>1659.2</v>
      </c>
    </row>
    <row r="28" spans="1:14" ht="20.100000000000001" customHeight="1">
      <c r="A28" s="710">
        <v>11</v>
      </c>
      <c r="B28" s="31" t="s">
        <v>119</v>
      </c>
      <c r="C28" s="31">
        <v>20</v>
      </c>
      <c r="D28" s="31">
        <v>20.46</v>
      </c>
      <c r="E28" s="31">
        <v>68.400000000000006</v>
      </c>
      <c r="F28" s="31">
        <v>552</v>
      </c>
      <c r="G28" s="31">
        <v>29.3</v>
      </c>
      <c r="H28" s="31">
        <v>33</v>
      </c>
      <c r="I28" s="31">
        <v>98.9</v>
      </c>
      <c r="J28" s="31">
        <v>810.5</v>
      </c>
      <c r="K28" s="31">
        <f t="shared" si="0"/>
        <v>49.3</v>
      </c>
      <c r="L28" s="31">
        <f t="shared" si="1"/>
        <v>53.46</v>
      </c>
      <c r="M28" s="31">
        <f t="shared" si="2"/>
        <v>167.3</v>
      </c>
      <c r="N28" s="31">
        <f t="shared" si="3"/>
        <v>1362.5</v>
      </c>
    </row>
    <row r="29" spans="1:14" ht="20.100000000000001" customHeight="1">
      <c r="A29" s="711"/>
      <c r="B29" s="31" t="s">
        <v>123</v>
      </c>
      <c r="C29" s="31">
        <v>25.2</v>
      </c>
      <c r="D29" s="31">
        <v>25.8</v>
      </c>
      <c r="E29" s="31">
        <v>92.3</v>
      </c>
      <c r="F29" s="31">
        <v>681.3</v>
      </c>
      <c r="G29" s="31">
        <v>32.9</v>
      </c>
      <c r="H29" s="31">
        <v>37.799999999999997</v>
      </c>
      <c r="I29" s="31">
        <v>117.6</v>
      </c>
      <c r="J29" s="31">
        <v>943</v>
      </c>
      <c r="K29" s="31">
        <f t="shared" si="0"/>
        <v>58.099999999999994</v>
      </c>
      <c r="L29" s="31">
        <f t="shared" si="1"/>
        <v>63.599999999999994</v>
      </c>
      <c r="M29" s="31">
        <f t="shared" si="2"/>
        <v>209.89999999999998</v>
      </c>
      <c r="N29" s="31">
        <f t="shared" si="3"/>
        <v>1624.3</v>
      </c>
    </row>
    <row r="30" spans="1:14" ht="20.100000000000001" customHeight="1">
      <c r="A30" s="710">
        <v>12</v>
      </c>
      <c r="B30" s="31" t="s">
        <v>119</v>
      </c>
      <c r="C30" s="31">
        <v>14.7</v>
      </c>
      <c r="D30" s="31">
        <v>13.36</v>
      </c>
      <c r="E30" s="31">
        <v>78.100000000000009</v>
      </c>
      <c r="F30" s="31">
        <v>529</v>
      </c>
      <c r="G30" s="31">
        <v>24.000000000000004</v>
      </c>
      <c r="H30" s="31">
        <v>18.5</v>
      </c>
      <c r="I30" s="31">
        <v>104.00000000000001</v>
      </c>
      <c r="J30" s="31">
        <v>679</v>
      </c>
      <c r="K30" s="31">
        <f t="shared" si="0"/>
        <v>38.700000000000003</v>
      </c>
      <c r="L30" s="31">
        <f t="shared" si="1"/>
        <v>31.86</v>
      </c>
      <c r="M30" s="31">
        <f t="shared" si="2"/>
        <v>182.10000000000002</v>
      </c>
      <c r="N30" s="31">
        <f t="shared" si="3"/>
        <v>1208</v>
      </c>
    </row>
    <row r="31" spans="1:14" ht="20.100000000000001" customHeight="1">
      <c r="A31" s="711"/>
      <c r="B31" s="31" t="s">
        <v>123</v>
      </c>
      <c r="C31" s="31">
        <v>19</v>
      </c>
      <c r="D31" s="31">
        <v>17.100000000000001</v>
      </c>
      <c r="E31" s="31">
        <v>97.7</v>
      </c>
      <c r="F31" s="31">
        <v>639</v>
      </c>
      <c r="G31" s="31">
        <v>30.9</v>
      </c>
      <c r="H31" s="31">
        <v>23.400000000000002</v>
      </c>
      <c r="I31" s="31">
        <v>123.5</v>
      </c>
      <c r="J31" s="31">
        <v>826</v>
      </c>
      <c r="K31" s="31">
        <f t="shared" si="0"/>
        <v>49.9</v>
      </c>
      <c r="L31" s="31">
        <f t="shared" si="1"/>
        <v>40.5</v>
      </c>
      <c r="M31" s="31">
        <f t="shared" si="2"/>
        <v>221.2</v>
      </c>
      <c r="N31" s="31">
        <f t="shared" si="3"/>
        <v>1465</v>
      </c>
    </row>
    <row r="32" spans="1:14" ht="20.100000000000001" customHeight="1">
      <c r="A32" s="708" t="s">
        <v>113</v>
      </c>
      <c r="B32" s="29" t="s">
        <v>119</v>
      </c>
      <c r="C32" s="29"/>
      <c r="D32" s="29"/>
      <c r="E32" s="29"/>
      <c r="F32" s="29"/>
      <c r="G32" s="29"/>
      <c r="H32" s="29"/>
      <c r="I32" s="29"/>
      <c r="J32" s="29"/>
      <c r="K32" s="413">
        <f>(K8+K10+K12+K14+K16+K18+K20+K22+K24+K26+K28+K30)/12</f>
        <v>52.244166666666665</v>
      </c>
      <c r="L32" s="412">
        <f t="shared" ref="L32:N32" si="4">(L8+L10+L12+L14+L16+L18+L20+L22+L24+L26+L28+L30)/12</f>
        <v>48.76250000000001</v>
      </c>
      <c r="M32" s="412">
        <f t="shared" si="4"/>
        <v>180.40416666666667</v>
      </c>
      <c r="N32" s="418">
        <f t="shared" si="4"/>
        <v>1359.7916666666667</v>
      </c>
    </row>
    <row r="33" spans="1:14" ht="18" customHeight="1">
      <c r="A33" s="709"/>
      <c r="B33" s="29" t="s">
        <v>123</v>
      </c>
      <c r="C33" s="29"/>
      <c r="D33" s="29"/>
      <c r="E33" s="29"/>
      <c r="F33" s="29"/>
      <c r="G33" s="29"/>
      <c r="H33" s="29"/>
      <c r="I33" s="29"/>
      <c r="J33" s="29"/>
      <c r="K33" s="413">
        <f>(K9+K11+K13+K15+K17+K19+K21+K23+K25+K27+K29+K31)/12</f>
        <v>60.359999999999992</v>
      </c>
      <c r="L33" s="412">
        <f t="shared" ref="L33:N33" si="5">(L9+L11+L13+L15+L17+L19+L21+L23+L25+L27+L29+L31)/12</f>
        <v>57.798333333333339</v>
      </c>
      <c r="M33" s="412">
        <f t="shared" si="5"/>
        <v>221.17999999999998</v>
      </c>
      <c r="N33" s="412">
        <f t="shared" si="5"/>
        <v>1634.7083333333333</v>
      </c>
    </row>
    <row r="34" spans="1:14" ht="18" customHeight="1">
      <c r="A34" s="706" t="s">
        <v>114</v>
      </c>
      <c r="B34" s="30" t="s">
        <v>119</v>
      </c>
      <c r="C34" s="28"/>
      <c r="D34" s="28"/>
      <c r="E34" s="28"/>
      <c r="F34" s="28"/>
      <c r="G34" s="28"/>
      <c r="H34" s="28"/>
      <c r="I34" s="28"/>
      <c r="J34" s="28"/>
      <c r="K34" s="359">
        <v>46.2</v>
      </c>
      <c r="L34" s="359">
        <v>47.4</v>
      </c>
      <c r="M34" s="359">
        <v>201</v>
      </c>
      <c r="N34" s="359">
        <v>1410</v>
      </c>
    </row>
    <row r="35" spans="1:14" ht="20.25" customHeight="1">
      <c r="A35" s="706"/>
      <c r="B35" s="29" t="s">
        <v>123</v>
      </c>
      <c r="C35" s="25"/>
      <c r="D35" s="25"/>
      <c r="E35" s="25"/>
      <c r="F35" s="25"/>
      <c r="G35" s="25"/>
      <c r="H35" s="25"/>
      <c r="I35" s="25"/>
      <c r="J35" s="25"/>
      <c r="K35" s="414">
        <v>54</v>
      </c>
      <c r="L35" s="414">
        <v>55.2</v>
      </c>
      <c r="M35" s="414">
        <v>230</v>
      </c>
      <c r="N35" s="414">
        <v>1632</v>
      </c>
    </row>
    <row r="36" spans="1:14" ht="12" customHeight="1"/>
  </sheetData>
  <mergeCells count="21">
    <mergeCell ref="A18:A19"/>
    <mergeCell ref="A2:O3"/>
    <mergeCell ref="D4:N4"/>
    <mergeCell ref="A6:A7"/>
    <mergeCell ref="B6:B7"/>
    <mergeCell ref="C6:F6"/>
    <mergeCell ref="G6:J6"/>
    <mergeCell ref="K6:N6"/>
    <mergeCell ref="A8:A9"/>
    <mergeCell ref="A10:A11"/>
    <mergeCell ref="A12:A13"/>
    <mergeCell ref="A14:A15"/>
    <mergeCell ref="A16:A17"/>
    <mergeCell ref="A34:A35"/>
    <mergeCell ref="A20:A21"/>
    <mergeCell ref="A22:A23"/>
    <mergeCell ref="A24:A25"/>
    <mergeCell ref="A26:A27"/>
    <mergeCell ref="A32:A33"/>
    <mergeCell ref="A28:A29"/>
    <mergeCell ref="A30:A31"/>
  </mergeCells>
  <pageMargins left="0.23622047244094491" right="0.23622047244094491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8"/>
  <sheetViews>
    <sheetView topLeftCell="A2" workbookViewId="0">
      <selection activeCell="D11" sqref="D11"/>
    </sheetView>
  </sheetViews>
  <sheetFormatPr defaultColWidth="9.109375" defaultRowHeight="14.4"/>
  <cols>
    <col min="1" max="1" width="17.6640625" style="1" customWidth="1"/>
    <col min="2" max="3" width="6" style="1" customWidth="1"/>
    <col min="4" max="4" width="17.6640625" style="1" customWidth="1"/>
    <col min="5" max="5" width="6.109375" style="1" customWidth="1"/>
    <col min="6" max="6" width="6" style="1" customWidth="1"/>
    <col min="7" max="7" width="17.6640625" style="1" customWidth="1"/>
    <col min="8" max="8" width="5.6640625" style="1" customWidth="1"/>
    <col min="9" max="9" width="6" style="1" customWidth="1"/>
    <col min="10" max="10" width="17.6640625" style="1" customWidth="1"/>
    <col min="11" max="12" width="6" style="1" customWidth="1"/>
    <col min="13" max="13" width="17.6640625" style="1" customWidth="1"/>
    <col min="14" max="15" width="6" style="1" customWidth="1"/>
    <col min="16" max="16" width="17.6640625" style="1" customWidth="1"/>
    <col min="17" max="18" width="6" style="1" customWidth="1"/>
    <col min="19" max="16384" width="9.109375" style="1"/>
  </cols>
  <sheetData>
    <row r="1" spans="1:18" ht="15.6">
      <c r="M1" s="513" t="s">
        <v>435</v>
      </c>
    </row>
    <row r="2" spans="1:18" ht="15" customHeight="1">
      <c r="A2" s="509" t="s">
        <v>429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11" t="s">
        <v>436</v>
      </c>
      <c r="N2" s="509"/>
      <c r="O2" s="509"/>
      <c r="P2" s="509"/>
      <c r="Q2" s="509"/>
      <c r="R2" s="509"/>
    </row>
    <row r="3" spans="1:18" ht="1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512" t="s">
        <v>437</v>
      </c>
      <c r="O3" s="242"/>
    </row>
    <row r="4" spans="1:18" ht="15" customHeight="1">
      <c r="A4" s="721" t="s">
        <v>0</v>
      </c>
      <c r="B4" s="722"/>
      <c r="C4" s="723"/>
      <c r="D4" s="724" t="s">
        <v>1</v>
      </c>
      <c r="E4" s="725"/>
      <c r="F4" s="726"/>
      <c r="G4" s="727" t="s">
        <v>2</v>
      </c>
      <c r="H4" s="728"/>
      <c r="I4" s="729"/>
      <c r="J4" s="727" t="s">
        <v>3</v>
      </c>
      <c r="K4" s="728"/>
      <c r="L4" s="729"/>
      <c r="M4" s="727" t="s">
        <v>4</v>
      </c>
      <c r="N4" s="728"/>
      <c r="O4" s="729"/>
      <c r="P4" s="727" t="s">
        <v>17</v>
      </c>
      <c r="Q4" s="728"/>
      <c r="R4" s="729"/>
    </row>
    <row r="5" spans="1:18" ht="15" customHeight="1">
      <c r="A5" s="721" t="s">
        <v>355</v>
      </c>
      <c r="B5" s="722"/>
      <c r="C5" s="723"/>
      <c r="D5" s="721" t="s">
        <v>355</v>
      </c>
      <c r="E5" s="722"/>
      <c r="F5" s="723"/>
      <c r="G5" s="721" t="s">
        <v>355</v>
      </c>
      <c r="H5" s="722"/>
      <c r="I5" s="723"/>
      <c r="J5" s="721" t="s">
        <v>355</v>
      </c>
      <c r="K5" s="722"/>
      <c r="L5" s="723"/>
      <c r="M5" s="721" t="s">
        <v>355</v>
      </c>
      <c r="N5" s="722"/>
      <c r="O5" s="723"/>
      <c r="P5" s="721" t="s">
        <v>355</v>
      </c>
      <c r="Q5" s="722"/>
      <c r="R5" s="723"/>
    </row>
    <row r="6" spans="1:18" ht="15" customHeight="1">
      <c r="A6" s="730" t="s">
        <v>303</v>
      </c>
      <c r="B6" s="732" t="s">
        <v>315</v>
      </c>
      <c r="C6" s="732"/>
      <c r="D6" s="735" t="s">
        <v>303</v>
      </c>
      <c r="E6" s="733" t="s">
        <v>315</v>
      </c>
      <c r="F6" s="734"/>
      <c r="G6" s="737" t="s">
        <v>6</v>
      </c>
      <c r="H6" s="733" t="s">
        <v>315</v>
      </c>
      <c r="I6" s="734"/>
      <c r="J6" s="737" t="s">
        <v>5</v>
      </c>
      <c r="K6" s="733" t="s">
        <v>315</v>
      </c>
      <c r="L6" s="734"/>
      <c r="M6" s="737" t="s">
        <v>5</v>
      </c>
      <c r="N6" s="733" t="s">
        <v>315</v>
      </c>
      <c r="O6" s="734"/>
      <c r="P6" s="737" t="s">
        <v>5</v>
      </c>
      <c r="Q6" s="733" t="s">
        <v>315</v>
      </c>
      <c r="R6" s="734"/>
    </row>
    <row r="7" spans="1:18" ht="37.5" customHeight="1">
      <c r="A7" s="731"/>
      <c r="B7" s="292" t="s">
        <v>119</v>
      </c>
      <c r="C7" s="293" t="s">
        <v>316</v>
      </c>
      <c r="D7" s="736"/>
      <c r="E7" s="292" t="s">
        <v>119</v>
      </c>
      <c r="F7" s="293" t="s">
        <v>316</v>
      </c>
      <c r="G7" s="738"/>
      <c r="H7" s="292" t="s">
        <v>119</v>
      </c>
      <c r="I7" s="293" t="s">
        <v>316</v>
      </c>
      <c r="J7" s="738"/>
      <c r="K7" s="292" t="s">
        <v>119</v>
      </c>
      <c r="L7" s="293" t="s">
        <v>316</v>
      </c>
      <c r="M7" s="738"/>
      <c r="N7" s="292" t="s">
        <v>119</v>
      </c>
      <c r="O7" s="293" t="s">
        <v>316</v>
      </c>
      <c r="P7" s="738"/>
      <c r="Q7" s="292" t="s">
        <v>119</v>
      </c>
      <c r="R7" s="293" t="s">
        <v>316</v>
      </c>
    </row>
    <row r="8" spans="1:18" ht="30" customHeight="1">
      <c r="A8" s="286" t="s">
        <v>291</v>
      </c>
      <c r="B8" s="286" t="s">
        <v>290</v>
      </c>
      <c r="C8" s="286" t="s">
        <v>290</v>
      </c>
      <c r="D8" s="287" t="s">
        <v>280</v>
      </c>
      <c r="E8" s="287">
        <v>60</v>
      </c>
      <c r="F8" s="287">
        <v>80</v>
      </c>
      <c r="G8" s="288" t="s">
        <v>322</v>
      </c>
      <c r="H8" s="287">
        <v>50</v>
      </c>
      <c r="I8" s="287">
        <v>50</v>
      </c>
      <c r="J8" s="288" t="s">
        <v>338</v>
      </c>
      <c r="K8" s="287">
        <v>150</v>
      </c>
      <c r="L8" s="287">
        <v>180</v>
      </c>
      <c r="M8" s="288" t="s">
        <v>322</v>
      </c>
      <c r="N8" s="287">
        <v>50</v>
      </c>
      <c r="O8" s="287">
        <v>50</v>
      </c>
      <c r="P8" s="286" t="s">
        <v>332</v>
      </c>
      <c r="Q8" s="286" t="s">
        <v>272</v>
      </c>
      <c r="R8" s="286" t="s">
        <v>272</v>
      </c>
    </row>
    <row r="9" spans="1:18" ht="30.75" customHeight="1">
      <c r="A9" s="286" t="s">
        <v>317</v>
      </c>
      <c r="B9" s="289">
        <v>200</v>
      </c>
      <c r="C9" s="289">
        <v>200</v>
      </c>
      <c r="D9" s="287" t="s">
        <v>319</v>
      </c>
      <c r="E9" s="287">
        <v>150</v>
      </c>
      <c r="F9" s="287">
        <v>200</v>
      </c>
      <c r="G9" s="288" t="s">
        <v>269</v>
      </c>
      <c r="H9" s="287">
        <v>100</v>
      </c>
      <c r="I9" s="287">
        <v>120</v>
      </c>
      <c r="J9" s="288" t="s">
        <v>137</v>
      </c>
      <c r="K9" s="287">
        <v>80</v>
      </c>
      <c r="L9" s="287">
        <v>100</v>
      </c>
      <c r="M9" s="288" t="s">
        <v>328</v>
      </c>
      <c r="N9" s="287">
        <v>150</v>
      </c>
      <c r="O9" s="287">
        <v>200</v>
      </c>
      <c r="P9" s="286" t="s">
        <v>333</v>
      </c>
      <c r="Q9" s="289">
        <v>150</v>
      </c>
      <c r="R9" s="289">
        <v>200</v>
      </c>
    </row>
    <row r="10" spans="1:18" ht="30.75" customHeight="1">
      <c r="A10" s="286" t="s">
        <v>299</v>
      </c>
      <c r="B10" s="289">
        <v>40</v>
      </c>
      <c r="C10" s="289">
        <v>50</v>
      </c>
      <c r="D10" s="288" t="s">
        <v>442</v>
      </c>
      <c r="E10" s="287">
        <v>200</v>
      </c>
      <c r="F10" s="287">
        <v>200</v>
      </c>
      <c r="G10" s="288" t="s">
        <v>202</v>
      </c>
      <c r="H10" s="287">
        <v>130</v>
      </c>
      <c r="I10" s="287">
        <v>150</v>
      </c>
      <c r="J10" s="288" t="s">
        <v>145</v>
      </c>
      <c r="K10" s="287">
        <v>200</v>
      </c>
      <c r="L10" s="287">
        <v>200</v>
      </c>
      <c r="M10" s="288" t="s">
        <v>186</v>
      </c>
      <c r="N10" s="290">
        <v>200</v>
      </c>
      <c r="O10" s="290">
        <v>200</v>
      </c>
      <c r="P10" s="286" t="s">
        <v>317</v>
      </c>
      <c r="Q10" s="289">
        <v>200</v>
      </c>
      <c r="R10" s="289">
        <v>200</v>
      </c>
    </row>
    <row r="11" spans="1:18" ht="30.75" customHeight="1">
      <c r="A11" s="286" t="s">
        <v>169</v>
      </c>
      <c r="B11" s="289">
        <v>13.5</v>
      </c>
      <c r="C11" s="289">
        <v>20</v>
      </c>
      <c r="D11" s="286" t="s">
        <v>299</v>
      </c>
      <c r="E11" s="289">
        <v>40</v>
      </c>
      <c r="F11" s="289">
        <v>50</v>
      </c>
      <c r="G11" s="288" t="s">
        <v>145</v>
      </c>
      <c r="H11" s="287">
        <v>200</v>
      </c>
      <c r="I11" s="287">
        <v>200</v>
      </c>
      <c r="J11" s="286" t="s">
        <v>144</v>
      </c>
      <c r="K11" s="289">
        <v>40</v>
      </c>
      <c r="L11" s="289">
        <v>50</v>
      </c>
      <c r="M11" s="286" t="s">
        <v>144</v>
      </c>
      <c r="N11" s="289">
        <v>40</v>
      </c>
      <c r="O11" s="289">
        <v>50</v>
      </c>
      <c r="P11" s="286" t="s">
        <v>299</v>
      </c>
      <c r="Q11" s="289">
        <v>40</v>
      </c>
      <c r="R11" s="289">
        <v>50</v>
      </c>
    </row>
    <row r="12" spans="1:18" ht="30.75" customHeight="1">
      <c r="A12" s="409"/>
      <c r="B12" s="289"/>
      <c r="C12" s="289"/>
      <c r="D12" s="288" t="s">
        <v>320</v>
      </c>
      <c r="E12" s="287">
        <v>140</v>
      </c>
      <c r="F12" s="287">
        <v>140</v>
      </c>
      <c r="G12" s="286" t="s">
        <v>144</v>
      </c>
      <c r="H12" s="289">
        <v>40</v>
      </c>
      <c r="I12" s="289">
        <v>50</v>
      </c>
      <c r="J12" s="288" t="s">
        <v>335</v>
      </c>
      <c r="K12" s="287">
        <v>5</v>
      </c>
      <c r="L12" s="287">
        <v>5</v>
      </c>
      <c r="M12" s="288" t="s">
        <v>320</v>
      </c>
      <c r="N12" s="287">
        <v>140</v>
      </c>
      <c r="O12" s="287">
        <v>140</v>
      </c>
      <c r="P12" s="286" t="s">
        <v>169</v>
      </c>
      <c r="Q12" s="289">
        <v>13.5</v>
      </c>
      <c r="R12" s="289">
        <v>20</v>
      </c>
    </row>
    <row r="13" spans="1:18" ht="30.75" customHeight="1">
      <c r="A13" s="286"/>
      <c r="B13" s="286"/>
      <c r="C13" s="286"/>
      <c r="D13" s="287"/>
      <c r="E13" s="287"/>
      <c r="F13" s="287"/>
      <c r="G13" s="286" t="s">
        <v>169</v>
      </c>
      <c r="H13" s="289">
        <v>13.5</v>
      </c>
      <c r="I13" s="289">
        <v>20</v>
      </c>
      <c r="J13" s="409" t="s">
        <v>427</v>
      </c>
      <c r="K13" s="410">
        <v>50</v>
      </c>
      <c r="L13" s="410">
        <v>50</v>
      </c>
      <c r="M13" s="411"/>
      <c r="N13" s="411"/>
      <c r="O13" s="411"/>
      <c r="P13" s="288" t="s">
        <v>320</v>
      </c>
      <c r="Q13" s="287">
        <v>140</v>
      </c>
      <c r="R13" s="287">
        <v>140</v>
      </c>
    </row>
    <row r="14" spans="1:18" ht="14.25" customHeight="1">
      <c r="A14" s="721" t="s">
        <v>128</v>
      </c>
      <c r="B14" s="722"/>
      <c r="C14" s="723"/>
      <c r="D14" s="721" t="s">
        <v>128</v>
      </c>
      <c r="E14" s="722"/>
      <c r="F14" s="723"/>
      <c r="G14" s="721" t="s">
        <v>128</v>
      </c>
      <c r="H14" s="722"/>
      <c r="I14" s="723"/>
      <c r="J14" s="721" t="s">
        <v>128</v>
      </c>
      <c r="K14" s="722"/>
      <c r="L14" s="723"/>
      <c r="M14" s="721" t="s">
        <v>128</v>
      </c>
      <c r="N14" s="722"/>
      <c r="O14" s="723"/>
      <c r="P14" s="721" t="s">
        <v>128</v>
      </c>
      <c r="Q14" s="722"/>
      <c r="R14" s="723"/>
    </row>
    <row r="15" spans="1:18" ht="44.25" customHeight="1">
      <c r="A15" s="286" t="s">
        <v>334</v>
      </c>
      <c r="B15" s="289">
        <v>60</v>
      </c>
      <c r="C15" s="294">
        <v>100</v>
      </c>
      <c r="D15" s="294" t="s">
        <v>252</v>
      </c>
      <c r="E15" s="294">
        <v>60</v>
      </c>
      <c r="F15" s="295">
        <v>100</v>
      </c>
      <c r="G15" s="294" t="s">
        <v>323</v>
      </c>
      <c r="H15" s="294">
        <v>60</v>
      </c>
      <c r="I15" s="295">
        <v>100</v>
      </c>
      <c r="J15" s="294" t="s">
        <v>424</v>
      </c>
      <c r="K15" s="294">
        <v>60</v>
      </c>
      <c r="L15" s="295">
        <v>100</v>
      </c>
      <c r="M15" s="294" t="s">
        <v>329</v>
      </c>
      <c r="N15" s="294">
        <v>60</v>
      </c>
      <c r="O15" s="295">
        <v>100</v>
      </c>
      <c r="P15" s="286" t="s">
        <v>175</v>
      </c>
      <c r="Q15" s="289">
        <v>60</v>
      </c>
      <c r="R15" s="294">
        <v>100</v>
      </c>
    </row>
    <row r="16" spans="1:18" ht="58.5" customHeight="1">
      <c r="A16" s="286" t="s">
        <v>318</v>
      </c>
      <c r="B16" s="286" t="s">
        <v>133</v>
      </c>
      <c r="C16" s="294" t="s">
        <v>288</v>
      </c>
      <c r="D16" s="294" t="s">
        <v>321</v>
      </c>
      <c r="E16" s="294" t="s">
        <v>253</v>
      </c>
      <c r="F16" s="295" t="s">
        <v>292</v>
      </c>
      <c r="G16" s="294" t="s">
        <v>297</v>
      </c>
      <c r="H16" s="294" t="s">
        <v>133</v>
      </c>
      <c r="I16" s="295" t="s">
        <v>288</v>
      </c>
      <c r="J16" s="294" t="s">
        <v>325</v>
      </c>
      <c r="K16" s="294" t="s">
        <v>133</v>
      </c>
      <c r="L16" s="295" t="s">
        <v>288</v>
      </c>
      <c r="M16" s="294" t="s">
        <v>330</v>
      </c>
      <c r="N16" s="294" t="s">
        <v>133</v>
      </c>
      <c r="O16" s="295" t="s">
        <v>288</v>
      </c>
      <c r="P16" s="286" t="s">
        <v>236</v>
      </c>
      <c r="Q16" s="286" t="s">
        <v>9</v>
      </c>
      <c r="R16" s="294">
        <v>250</v>
      </c>
    </row>
    <row r="17" spans="1:18" ht="42.75" customHeight="1">
      <c r="A17" s="286" t="s">
        <v>326</v>
      </c>
      <c r="B17" s="286" t="s">
        <v>242</v>
      </c>
      <c r="C17" s="294" t="s">
        <v>173</v>
      </c>
      <c r="D17" s="294" t="s">
        <v>250</v>
      </c>
      <c r="E17" s="294" t="s">
        <v>242</v>
      </c>
      <c r="F17" s="295" t="s">
        <v>189</v>
      </c>
      <c r="G17" s="294" t="s">
        <v>336</v>
      </c>
      <c r="H17" s="294" t="s">
        <v>189</v>
      </c>
      <c r="I17" s="295" t="s">
        <v>173</v>
      </c>
      <c r="J17" s="294" t="s">
        <v>247</v>
      </c>
      <c r="K17" s="294">
        <v>230</v>
      </c>
      <c r="L17" s="295">
        <v>250</v>
      </c>
      <c r="M17" s="294" t="s">
        <v>344</v>
      </c>
      <c r="N17" s="294">
        <v>240</v>
      </c>
      <c r="O17" s="295">
        <v>300</v>
      </c>
      <c r="P17" s="286" t="s">
        <v>243</v>
      </c>
      <c r="Q17" s="286" t="s">
        <v>242</v>
      </c>
      <c r="R17" s="294" t="s">
        <v>173</v>
      </c>
    </row>
    <row r="18" spans="1:18" ht="31.5" customHeight="1">
      <c r="A18" s="286" t="s">
        <v>178</v>
      </c>
      <c r="B18" s="289">
        <v>150</v>
      </c>
      <c r="C18" s="294">
        <v>180</v>
      </c>
      <c r="D18" s="294" t="s">
        <v>166</v>
      </c>
      <c r="E18" s="294">
        <v>160</v>
      </c>
      <c r="F18" s="295">
        <v>160</v>
      </c>
      <c r="G18" s="294" t="s">
        <v>324</v>
      </c>
      <c r="H18" s="294">
        <v>150</v>
      </c>
      <c r="I18" s="295">
        <v>180</v>
      </c>
      <c r="J18" s="294" t="s">
        <v>327</v>
      </c>
      <c r="K18" s="294">
        <v>200</v>
      </c>
      <c r="L18" s="295">
        <v>200</v>
      </c>
      <c r="M18" s="294" t="s">
        <v>141</v>
      </c>
      <c r="N18" s="294">
        <v>200</v>
      </c>
      <c r="O18" s="295">
        <v>200</v>
      </c>
      <c r="P18" s="286" t="s">
        <v>428</v>
      </c>
      <c r="Q18" s="289">
        <v>150</v>
      </c>
      <c r="R18" s="294">
        <v>180</v>
      </c>
    </row>
    <row r="19" spans="1:18" ht="30" customHeight="1">
      <c r="A19" s="286" t="s">
        <v>234</v>
      </c>
      <c r="B19" s="289">
        <v>200</v>
      </c>
      <c r="C19" s="294">
        <v>200</v>
      </c>
      <c r="D19" s="294" t="s">
        <v>438</v>
      </c>
      <c r="E19" s="294">
        <v>200</v>
      </c>
      <c r="F19" s="295">
        <v>200</v>
      </c>
      <c r="G19" s="294" t="s">
        <v>141</v>
      </c>
      <c r="H19" s="294">
        <v>200</v>
      </c>
      <c r="I19" s="295">
        <v>200</v>
      </c>
      <c r="J19" s="286" t="s">
        <v>144</v>
      </c>
      <c r="K19" s="289">
        <v>50</v>
      </c>
      <c r="L19" s="294">
        <v>60</v>
      </c>
      <c r="M19" s="294" t="s">
        <v>144</v>
      </c>
      <c r="N19" s="294">
        <v>50</v>
      </c>
      <c r="O19" s="295">
        <v>60</v>
      </c>
      <c r="P19" s="286" t="s">
        <v>234</v>
      </c>
      <c r="Q19" s="289">
        <v>200</v>
      </c>
      <c r="R19" s="294">
        <v>200</v>
      </c>
    </row>
    <row r="20" spans="1:18" ht="20.25" customHeight="1">
      <c r="A20" s="286" t="s">
        <v>144</v>
      </c>
      <c r="B20" s="289">
        <v>50</v>
      </c>
      <c r="C20" s="294">
        <v>60</v>
      </c>
      <c r="D20" s="286" t="s">
        <v>144</v>
      </c>
      <c r="E20" s="289">
        <v>40</v>
      </c>
      <c r="F20" s="294">
        <v>60</v>
      </c>
      <c r="G20" s="286" t="s">
        <v>144</v>
      </c>
      <c r="H20" s="289">
        <v>50</v>
      </c>
      <c r="I20" s="294">
        <v>60</v>
      </c>
      <c r="J20" s="286" t="s">
        <v>151</v>
      </c>
      <c r="K20" s="289">
        <v>50</v>
      </c>
      <c r="L20" s="294">
        <v>70</v>
      </c>
      <c r="M20" s="294" t="s">
        <v>151</v>
      </c>
      <c r="N20" s="294">
        <v>50</v>
      </c>
      <c r="O20" s="295">
        <v>70</v>
      </c>
      <c r="P20" s="286" t="s">
        <v>144</v>
      </c>
      <c r="Q20" s="289">
        <v>50</v>
      </c>
      <c r="R20" s="294">
        <v>60</v>
      </c>
    </row>
    <row r="21" spans="1:18" ht="20.25" customHeight="1">
      <c r="A21" s="286" t="s">
        <v>151</v>
      </c>
      <c r="B21" s="289">
        <v>50</v>
      </c>
      <c r="C21" s="294">
        <v>75</v>
      </c>
      <c r="D21" s="286" t="s">
        <v>151</v>
      </c>
      <c r="E21" s="289">
        <v>50</v>
      </c>
      <c r="F21" s="294">
        <v>70</v>
      </c>
      <c r="G21" s="286" t="s">
        <v>151</v>
      </c>
      <c r="H21" s="289">
        <v>40</v>
      </c>
      <c r="I21" s="294">
        <v>70</v>
      </c>
      <c r="J21" s="416" t="s">
        <v>320</v>
      </c>
      <c r="K21" s="410">
        <v>140</v>
      </c>
      <c r="L21" s="410">
        <v>140</v>
      </c>
      <c r="M21" s="294"/>
      <c r="N21" s="294"/>
      <c r="O21" s="295"/>
      <c r="P21" s="286" t="s">
        <v>151</v>
      </c>
      <c r="Q21" s="289">
        <v>50</v>
      </c>
      <c r="R21" s="294">
        <v>70</v>
      </c>
    </row>
    <row r="22" spans="1:18" ht="19.5" customHeight="1">
      <c r="A22" s="245"/>
      <c r="B22" s="245"/>
      <c r="C22" s="246"/>
      <c r="D22" s="247"/>
      <c r="E22" s="247"/>
      <c r="F22" s="247"/>
      <c r="G22" s="245"/>
      <c r="H22" s="248"/>
      <c r="I22" s="246"/>
      <c r="J22" s="246"/>
      <c r="K22" s="246"/>
      <c r="L22" s="247"/>
      <c r="M22" s="246"/>
      <c r="N22" s="246"/>
      <c r="O22" s="247"/>
      <c r="P22" s="296"/>
      <c r="Q22" s="296"/>
      <c r="R22" s="296"/>
    </row>
    <row r="23" spans="1:18" ht="17.25" customHeight="1">
      <c r="A23" s="2"/>
      <c r="B23" s="2"/>
      <c r="C23" s="3"/>
      <c r="D23" s="4"/>
      <c r="E23" s="4"/>
      <c r="F23" s="5"/>
      <c r="G23" s="5"/>
      <c r="H23" s="5"/>
      <c r="I23" s="5"/>
      <c r="J23" s="5"/>
      <c r="K23" s="5"/>
      <c r="L23" s="5"/>
      <c r="M23" s="6"/>
      <c r="N23" s="6"/>
      <c r="O23" s="5"/>
    </row>
    <row r="24" spans="1:18">
      <c r="A24" s="2"/>
      <c r="B24" s="2"/>
      <c r="C24" s="7"/>
      <c r="D24" s="4"/>
      <c r="E24" s="4"/>
      <c r="F24" s="5"/>
      <c r="G24" s="5"/>
      <c r="H24" s="5"/>
      <c r="I24" s="5"/>
      <c r="J24" s="5"/>
      <c r="K24" s="5"/>
      <c r="L24" s="8"/>
      <c r="M24" s="8"/>
      <c r="N24" s="8"/>
      <c r="O24" s="8"/>
    </row>
    <row r="25" spans="1:18" ht="13.5" customHeight="1">
      <c r="A25" s="2"/>
      <c r="B25" s="2"/>
      <c r="C25" s="7"/>
      <c r="D25" s="4"/>
      <c r="E25" s="4"/>
      <c r="F25" s="5"/>
      <c r="G25" s="5"/>
      <c r="H25" s="5"/>
      <c r="I25" s="5"/>
      <c r="J25" s="5"/>
      <c r="K25" s="5"/>
      <c r="L25" s="8"/>
      <c r="M25" s="8"/>
      <c r="N25" s="8"/>
      <c r="O25" s="8"/>
    </row>
    <row r="26" spans="1:18" ht="13.5" customHeight="1">
      <c r="A26" s="2"/>
      <c r="B26" s="2"/>
      <c r="C26" s="7"/>
      <c r="D26" s="4"/>
      <c r="E26" s="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8">
      <c r="A27" s="2"/>
      <c r="B27" s="2"/>
      <c r="C27" s="7"/>
      <c r="D27" s="4"/>
      <c r="E27" s="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8">
      <c r="A28" s="2"/>
      <c r="B28" s="2"/>
      <c r="C28" s="7"/>
      <c r="D28" s="4"/>
      <c r="E28" s="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8" ht="13.5" customHeight="1">
      <c r="A29" s="2"/>
      <c r="B29" s="2"/>
      <c r="C29" s="7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8">
      <c r="A30" s="2"/>
      <c r="B30" s="2"/>
      <c r="C30" s="7"/>
      <c r="D30" s="9"/>
      <c r="E30" s="9"/>
      <c r="F30" s="8"/>
      <c r="G30" s="5"/>
      <c r="H30" s="5"/>
      <c r="I30" s="5"/>
      <c r="J30" s="5"/>
      <c r="K30" s="5"/>
      <c r="L30" s="5"/>
      <c r="M30" s="5"/>
      <c r="N30" s="5"/>
      <c r="O30" s="5"/>
    </row>
    <row r="31" spans="1:18">
      <c r="A31" s="2"/>
      <c r="B31" s="2"/>
      <c r="C31" s="7"/>
      <c r="D31" s="8"/>
      <c r="E31" s="8"/>
      <c r="F31" s="8"/>
      <c r="G31" s="5"/>
      <c r="H31" s="5"/>
      <c r="I31" s="5"/>
      <c r="J31" s="5"/>
      <c r="K31" s="5"/>
      <c r="L31" s="5"/>
      <c r="M31" s="5"/>
      <c r="N31" s="5"/>
      <c r="O31" s="5"/>
    </row>
    <row r="32" spans="1:18">
      <c r="A32" s="10"/>
      <c r="B32" s="10"/>
      <c r="C32" s="7"/>
      <c r="D32" s="8"/>
      <c r="E32" s="8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10"/>
      <c r="B33" s="10"/>
      <c r="C33" s="7"/>
      <c r="D33" s="8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11"/>
      <c r="B34" s="11"/>
      <c r="C34" s="7"/>
      <c r="D34" s="8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11"/>
      <c r="B35" s="11"/>
      <c r="C35" s="7"/>
      <c r="D35" s="8"/>
      <c r="E35" s="8"/>
      <c r="F35" s="5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3"/>
      <c r="B36" s="13"/>
      <c r="D36" s="8"/>
      <c r="E36" s="8"/>
    </row>
    <row r="37" spans="1:15">
      <c r="A37" s="13"/>
      <c r="B37" s="13"/>
    </row>
    <row r="38" spans="1:15">
      <c r="A38" s="13"/>
      <c r="B38" s="13"/>
    </row>
  </sheetData>
  <mergeCells count="30">
    <mergeCell ref="P14:R14"/>
    <mergeCell ref="D14:F14"/>
    <mergeCell ref="G14:I14"/>
    <mergeCell ref="J14:L14"/>
    <mergeCell ref="M14:O14"/>
    <mergeCell ref="P4:R4"/>
    <mergeCell ref="P5:R5"/>
    <mergeCell ref="P6:P7"/>
    <mergeCell ref="Q6:R6"/>
    <mergeCell ref="H6:I6"/>
    <mergeCell ref="M4:O4"/>
    <mergeCell ref="A6:A7"/>
    <mergeCell ref="B6:C6"/>
    <mergeCell ref="A5:C5"/>
    <mergeCell ref="D5:F5"/>
    <mergeCell ref="G5:I5"/>
    <mergeCell ref="J5:L5"/>
    <mergeCell ref="M5:O5"/>
    <mergeCell ref="E6:F6"/>
    <mergeCell ref="N6:O6"/>
    <mergeCell ref="K6:L6"/>
    <mergeCell ref="D6:D7"/>
    <mergeCell ref="G6:G7"/>
    <mergeCell ref="J6:J7"/>
    <mergeCell ref="M6:M7"/>
    <mergeCell ref="A14:C14"/>
    <mergeCell ref="A4:C4"/>
    <mergeCell ref="D4:F4"/>
    <mergeCell ref="G4:I4"/>
    <mergeCell ref="J4:L4"/>
  </mergeCells>
  <pageMargins left="3.937007874015748E-2" right="3.937007874015748E-2" top="0.55118110236220474" bottom="0.35433070866141736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P17" sqref="P17"/>
    </sheetView>
  </sheetViews>
  <sheetFormatPr defaultColWidth="9.109375" defaultRowHeight="14.4"/>
  <cols>
    <col min="1" max="1" width="17.6640625" style="1" customWidth="1"/>
    <col min="2" max="3" width="6" style="1" customWidth="1"/>
    <col min="4" max="4" width="17.6640625" style="1" customWidth="1"/>
    <col min="5" max="6" width="6" style="1" customWidth="1"/>
    <col min="7" max="7" width="17.6640625" style="1" customWidth="1"/>
    <col min="8" max="9" width="6" style="1" customWidth="1"/>
    <col min="10" max="10" width="17.6640625" style="1" customWidth="1"/>
    <col min="11" max="12" width="6" style="1" customWidth="1"/>
    <col min="13" max="13" width="17.6640625" style="1" customWidth="1"/>
    <col min="14" max="15" width="6" style="1" customWidth="1"/>
    <col min="16" max="16" width="17.6640625" style="1" customWidth="1"/>
    <col min="17" max="17" width="6.109375" style="1" customWidth="1"/>
    <col min="18" max="18" width="6" style="1" customWidth="1"/>
    <col min="19" max="16384" width="9.109375" style="1"/>
  </cols>
  <sheetData>
    <row r="1" spans="1:18" ht="15.6">
      <c r="M1" s="513" t="s">
        <v>435</v>
      </c>
    </row>
    <row r="2" spans="1:18" ht="15" customHeight="1">
      <c r="A2" s="509" t="s">
        <v>430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11" t="s">
        <v>436</v>
      </c>
      <c r="N2" s="509"/>
      <c r="O2" s="509"/>
      <c r="P2" s="509"/>
      <c r="Q2" s="509"/>
      <c r="R2" s="509"/>
    </row>
    <row r="3" spans="1:18" ht="1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512" t="s">
        <v>437</v>
      </c>
      <c r="O3" s="242"/>
    </row>
    <row r="4" spans="1:18" ht="15" customHeight="1">
      <c r="A4" s="754" t="s">
        <v>365</v>
      </c>
      <c r="B4" s="755"/>
      <c r="C4" s="756"/>
      <c r="D4" s="757" t="s">
        <v>18</v>
      </c>
      <c r="E4" s="758"/>
      <c r="F4" s="759"/>
      <c r="G4" s="749" t="s">
        <v>19</v>
      </c>
      <c r="H4" s="750"/>
      <c r="I4" s="751"/>
      <c r="J4" s="749" t="s">
        <v>366</v>
      </c>
      <c r="K4" s="750"/>
      <c r="L4" s="751"/>
      <c r="M4" s="749" t="s">
        <v>367</v>
      </c>
      <c r="N4" s="750"/>
      <c r="O4" s="751"/>
      <c r="P4" s="749" t="s">
        <v>368</v>
      </c>
      <c r="Q4" s="750"/>
      <c r="R4" s="751"/>
    </row>
    <row r="5" spans="1:18" ht="15" customHeight="1">
      <c r="A5" s="742" t="s">
        <v>5</v>
      </c>
      <c r="B5" s="744" t="s">
        <v>315</v>
      </c>
      <c r="C5" s="744"/>
      <c r="D5" s="745" t="s">
        <v>5</v>
      </c>
      <c r="E5" s="747" t="s">
        <v>315</v>
      </c>
      <c r="F5" s="748"/>
      <c r="G5" s="752" t="s">
        <v>6</v>
      </c>
      <c r="H5" s="747" t="s">
        <v>315</v>
      </c>
      <c r="I5" s="748"/>
      <c r="J5" s="752" t="s">
        <v>5</v>
      </c>
      <c r="K5" s="747" t="s">
        <v>315</v>
      </c>
      <c r="L5" s="748"/>
      <c r="M5" s="752" t="s">
        <v>5</v>
      </c>
      <c r="N5" s="747" t="s">
        <v>315</v>
      </c>
      <c r="O5" s="748"/>
      <c r="P5" s="752" t="s">
        <v>5</v>
      </c>
      <c r="Q5" s="747" t="s">
        <v>315</v>
      </c>
      <c r="R5" s="748"/>
    </row>
    <row r="6" spans="1:18" ht="37.5" customHeight="1">
      <c r="A6" s="743"/>
      <c r="B6" s="243" t="s">
        <v>119</v>
      </c>
      <c r="C6" s="244" t="s">
        <v>316</v>
      </c>
      <c r="D6" s="746"/>
      <c r="E6" s="243" t="s">
        <v>119</v>
      </c>
      <c r="F6" s="244" t="s">
        <v>316</v>
      </c>
      <c r="G6" s="753"/>
      <c r="H6" s="243" t="s">
        <v>119</v>
      </c>
      <c r="I6" s="244" t="s">
        <v>316</v>
      </c>
      <c r="J6" s="753"/>
      <c r="K6" s="243" t="s">
        <v>119</v>
      </c>
      <c r="L6" s="244" t="s">
        <v>316</v>
      </c>
      <c r="M6" s="753"/>
      <c r="N6" s="243" t="s">
        <v>119</v>
      </c>
      <c r="O6" s="244" t="s">
        <v>316</v>
      </c>
      <c r="P6" s="753"/>
      <c r="Q6" s="243" t="s">
        <v>119</v>
      </c>
      <c r="R6" s="244" t="s">
        <v>316</v>
      </c>
    </row>
    <row r="7" spans="1:18" ht="30" customHeight="1">
      <c r="A7" s="287" t="s">
        <v>187</v>
      </c>
      <c r="B7" s="286" t="s">
        <v>188</v>
      </c>
      <c r="C7" s="286" t="s">
        <v>189</v>
      </c>
      <c r="D7" s="288" t="s">
        <v>322</v>
      </c>
      <c r="E7" s="287">
        <v>50</v>
      </c>
      <c r="F7" s="287">
        <v>50</v>
      </c>
      <c r="G7" s="288" t="s">
        <v>345</v>
      </c>
      <c r="H7" s="287">
        <v>150</v>
      </c>
      <c r="I7" s="287">
        <v>200</v>
      </c>
      <c r="J7" s="288" t="s">
        <v>439</v>
      </c>
      <c r="K7" s="287">
        <v>70</v>
      </c>
      <c r="L7" s="287">
        <v>100</v>
      </c>
      <c r="M7" s="288" t="s">
        <v>280</v>
      </c>
      <c r="N7" s="287">
        <v>60</v>
      </c>
      <c r="O7" s="287">
        <v>80</v>
      </c>
      <c r="P7" s="288" t="s">
        <v>271</v>
      </c>
      <c r="Q7" s="287" t="s">
        <v>272</v>
      </c>
      <c r="R7" s="287" t="s">
        <v>272</v>
      </c>
    </row>
    <row r="8" spans="1:18" ht="30.75" customHeight="1">
      <c r="A8" s="287" t="s">
        <v>432</v>
      </c>
      <c r="B8" s="287">
        <v>150</v>
      </c>
      <c r="C8" s="287">
        <v>200</v>
      </c>
      <c r="D8" s="288" t="s">
        <v>339</v>
      </c>
      <c r="E8" s="287">
        <v>150</v>
      </c>
      <c r="F8" s="287">
        <v>200</v>
      </c>
      <c r="G8" s="294" t="s">
        <v>431</v>
      </c>
      <c r="H8" s="510">
        <v>100</v>
      </c>
      <c r="I8" s="510">
        <v>120</v>
      </c>
      <c r="J8" s="288" t="s">
        <v>139</v>
      </c>
      <c r="K8" s="287">
        <v>150</v>
      </c>
      <c r="L8" s="287">
        <v>200</v>
      </c>
      <c r="M8" s="288" t="s">
        <v>434</v>
      </c>
      <c r="N8" s="287">
        <v>150</v>
      </c>
      <c r="O8" s="287">
        <v>200</v>
      </c>
      <c r="P8" s="288" t="s">
        <v>433</v>
      </c>
      <c r="Q8" s="287">
        <v>150</v>
      </c>
      <c r="R8" s="287">
        <v>200</v>
      </c>
    </row>
    <row r="9" spans="1:18" ht="30.75" customHeight="1">
      <c r="A9" s="288" t="s">
        <v>186</v>
      </c>
      <c r="B9" s="290">
        <v>200</v>
      </c>
      <c r="C9" s="290">
        <v>200</v>
      </c>
      <c r="D9" s="288" t="s">
        <v>340</v>
      </c>
      <c r="E9" s="286" t="s">
        <v>341</v>
      </c>
      <c r="F9" s="286" t="s">
        <v>341</v>
      </c>
      <c r="G9" s="288" t="s">
        <v>317</v>
      </c>
      <c r="H9" s="287">
        <v>200</v>
      </c>
      <c r="I9" s="287">
        <v>200</v>
      </c>
      <c r="J9" s="288" t="s">
        <v>440</v>
      </c>
      <c r="K9" s="287">
        <v>200</v>
      </c>
      <c r="L9" s="287">
        <v>200</v>
      </c>
      <c r="M9" s="288" t="s">
        <v>145</v>
      </c>
      <c r="N9" s="287">
        <v>200</v>
      </c>
      <c r="O9" s="287">
        <v>200</v>
      </c>
      <c r="P9" s="287" t="s">
        <v>369</v>
      </c>
      <c r="Q9" s="287">
        <v>200</v>
      </c>
      <c r="R9" s="287">
        <v>200</v>
      </c>
    </row>
    <row r="10" spans="1:18" ht="30.75" customHeight="1">
      <c r="A10" s="286" t="s">
        <v>299</v>
      </c>
      <c r="B10" s="289">
        <v>40</v>
      </c>
      <c r="C10" s="289">
        <v>50</v>
      </c>
      <c r="D10" s="286" t="s">
        <v>144</v>
      </c>
      <c r="E10" s="289">
        <v>40</v>
      </c>
      <c r="F10" s="289">
        <v>50</v>
      </c>
      <c r="G10" s="286" t="s">
        <v>144</v>
      </c>
      <c r="H10" s="289">
        <v>40</v>
      </c>
      <c r="I10" s="289">
        <v>50</v>
      </c>
      <c r="J10" s="286" t="s">
        <v>144</v>
      </c>
      <c r="K10" s="289">
        <v>40</v>
      </c>
      <c r="L10" s="289">
        <v>50</v>
      </c>
      <c r="M10" s="286" t="s">
        <v>299</v>
      </c>
      <c r="N10" s="289">
        <v>40</v>
      </c>
      <c r="O10" s="289">
        <v>50</v>
      </c>
      <c r="P10" s="286" t="s">
        <v>299</v>
      </c>
      <c r="Q10" s="289">
        <v>40</v>
      </c>
      <c r="R10" s="289">
        <v>50</v>
      </c>
    </row>
    <row r="11" spans="1:18" ht="30.75" customHeight="1">
      <c r="A11" s="288" t="s">
        <v>335</v>
      </c>
      <c r="B11" s="287">
        <v>10</v>
      </c>
      <c r="C11" s="287">
        <v>10</v>
      </c>
      <c r="D11" s="286" t="s">
        <v>169</v>
      </c>
      <c r="E11" s="289">
        <v>13.5</v>
      </c>
      <c r="F11" s="289">
        <v>20</v>
      </c>
      <c r="G11" s="288" t="s">
        <v>335</v>
      </c>
      <c r="H11" s="287">
        <v>10</v>
      </c>
      <c r="I11" s="287">
        <v>10</v>
      </c>
      <c r="J11" s="288" t="s">
        <v>320</v>
      </c>
      <c r="K11" s="287">
        <v>140</v>
      </c>
      <c r="L11" s="287">
        <v>140</v>
      </c>
      <c r="M11" s="288" t="s">
        <v>169</v>
      </c>
      <c r="N11" s="288">
        <v>13.5</v>
      </c>
      <c r="O11" s="287">
        <v>20</v>
      </c>
      <c r="P11" s="288" t="s">
        <v>320</v>
      </c>
      <c r="Q11" s="287">
        <v>140</v>
      </c>
      <c r="R11" s="287">
        <v>140</v>
      </c>
    </row>
    <row r="12" spans="1:18" ht="30.75" customHeight="1">
      <c r="A12" s="296"/>
      <c r="B12" s="296"/>
      <c r="C12" s="296"/>
      <c r="D12" s="409"/>
      <c r="E12" s="410"/>
      <c r="F12" s="410"/>
      <c r="G12" s="288" t="s">
        <v>320</v>
      </c>
      <c r="H12" s="287">
        <v>140</v>
      </c>
      <c r="I12" s="287">
        <v>140</v>
      </c>
      <c r="J12" s="291"/>
      <c r="K12" s="291"/>
      <c r="L12" s="291"/>
      <c r="M12" s="354"/>
      <c r="N12" s="355"/>
      <c r="O12" s="355"/>
      <c r="P12" s="296"/>
      <c r="Q12" s="296"/>
      <c r="R12" s="296"/>
    </row>
    <row r="13" spans="1:18" ht="30.75" customHeight="1">
      <c r="A13" s="739"/>
      <c r="B13" s="740"/>
      <c r="C13" s="741"/>
      <c r="D13" s="287"/>
      <c r="E13" s="287"/>
      <c r="F13" s="287"/>
      <c r="G13" s="288"/>
      <c r="H13" s="287"/>
      <c r="I13" s="287"/>
      <c r="J13" s="288"/>
      <c r="K13" s="288"/>
      <c r="L13" s="288"/>
      <c r="M13" s="291"/>
      <c r="N13" s="291"/>
      <c r="O13" s="291"/>
      <c r="P13" s="291"/>
      <c r="Q13" s="291"/>
      <c r="R13" s="291"/>
    </row>
    <row r="14" spans="1:18" ht="14.25" customHeight="1">
      <c r="A14" s="721" t="s">
        <v>128</v>
      </c>
      <c r="B14" s="722"/>
      <c r="C14" s="723"/>
      <c r="D14" s="721" t="s">
        <v>128</v>
      </c>
      <c r="E14" s="722"/>
      <c r="F14" s="723"/>
      <c r="G14" s="721" t="s">
        <v>128</v>
      </c>
      <c r="H14" s="722"/>
      <c r="I14" s="723"/>
      <c r="J14" s="721" t="s">
        <v>128</v>
      </c>
      <c r="K14" s="722"/>
      <c r="L14" s="723"/>
      <c r="M14" s="721" t="s">
        <v>128</v>
      </c>
      <c r="N14" s="722"/>
      <c r="O14" s="723"/>
      <c r="P14" s="721" t="s">
        <v>128</v>
      </c>
      <c r="Q14" s="722"/>
      <c r="R14" s="723"/>
    </row>
    <row r="15" spans="1:18" ht="44.25" customHeight="1">
      <c r="A15" s="294" t="s">
        <v>191</v>
      </c>
      <c r="B15" s="294">
        <v>60</v>
      </c>
      <c r="C15" s="295">
        <v>100</v>
      </c>
      <c r="D15" s="288" t="s">
        <v>322</v>
      </c>
      <c r="E15" s="287">
        <v>100</v>
      </c>
      <c r="F15" s="287">
        <v>100</v>
      </c>
      <c r="G15" s="294" t="s">
        <v>146</v>
      </c>
      <c r="H15" s="294">
        <v>60</v>
      </c>
      <c r="I15" s="295">
        <v>100</v>
      </c>
      <c r="J15" s="330" t="s">
        <v>349</v>
      </c>
      <c r="K15" s="294">
        <v>60</v>
      </c>
      <c r="L15" s="295">
        <v>100</v>
      </c>
      <c r="M15" s="286" t="s">
        <v>334</v>
      </c>
      <c r="N15" s="289">
        <v>60</v>
      </c>
      <c r="O15" s="294">
        <v>100</v>
      </c>
      <c r="P15" s="288" t="s">
        <v>322</v>
      </c>
      <c r="Q15" s="287">
        <v>100</v>
      </c>
      <c r="R15" s="287">
        <v>100</v>
      </c>
    </row>
    <row r="16" spans="1:18" ht="58.5" customHeight="1">
      <c r="A16" s="294" t="s">
        <v>441</v>
      </c>
      <c r="B16" s="294" t="s">
        <v>133</v>
      </c>
      <c r="C16" s="295" t="s">
        <v>288</v>
      </c>
      <c r="D16" s="294" t="s">
        <v>304</v>
      </c>
      <c r="E16" s="294" t="s">
        <v>133</v>
      </c>
      <c r="F16" s="295" t="s">
        <v>288</v>
      </c>
      <c r="G16" s="294" t="s">
        <v>353</v>
      </c>
      <c r="H16" s="294" t="s">
        <v>133</v>
      </c>
      <c r="I16" s="295" t="s">
        <v>288</v>
      </c>
      <c r="J16" s="294" t="s">
        <v>350</v>
      </c>
      <c r="K16" s="294" t="s">
        <v>159</v>
      </c>
      <c r="L16" s="295" t="s">
        <v>288</v>
      </c>
      <c r="M16" s="294" t="s">
        <v>370</v>
      </c>
      <c r="N16" s="294" t="s">
        <v>133</v>
      </c>
      <c r="O16" s="295" t="s">
        <v>288</v>
      </c>
      <c r="P16" s="294" t="s">
        <v>325</v>
      </c>
      <c r="Q16" s="294" t="s">
        <v>133</v>
      </c>
      <c r="R16" s="295" t="s">
        <v>288</v>
      </c>
    </row>
    <row r="17" spans="1:18" ht="42.75" customHeight="1">
      <c r="A17" s="294" t="s">
        <v>337</v>
      </c>
      <c r="B17" s="294" t="s">
        <v>173</v>
      </c>
      <c r="C17" s="295" t="s">
        <v>285</v>
      </c>
      <c r="D17" s="294" t="s">
        <v>342</v>
      </c>
      <c r="E17" s="294" t="s">
        <v>222</v>
      </c>
      <c r="F17" s="295" t="s">
        <v>286</v>
      </c>
      <c r="G17" s="294" t="s">
        <v>346</v>
      </c>
      <c r="H17" s="294">
        <v>220</v>
      </c>
      <c r="I17" s="295">
        <v>220</v>
      </c>
      <c r="J17" s="294" t="s">
        <v>354</v>
      </c>
      <c r="K17" s="294">
        <v>100</v>
      </c>
      <c r="L17" s="295">
        <v>120</v>
      </c>
      <c r="M17" s="294" t="s">
        <v>137</v>
      </c>
      <c r="N17" s="294">
        <v>100</v>
      </c>
      <c r="O17" s="295">
        <v>100</v>
      </c>
      <c r="P17" s="294" t="s">
        <v>371</v>
      </c>
      <c r="Q17" s="294">
        <v>100</v>
      </c>
      <c r="R17" s="295">
        <v>120</v>
      </c>
    </row>
    <row r="18" spans="1:18" ht="31.5" customHeight="1">
      <c r="A18" s="294" t="s">
        <v>338</v>
      </c>
      <c r="B18" s="294">
        <v>150</v>
      </c>
      <c r="C18" s="295">
        <v>180</v>
      </c>
      <c r="D18" s="294" t="s">
        <v>139</v>
      </c>
      <c r="E18" s="294">
        <v>150</v>
      </c>
      <c r="F18" s="295">
        <v>180</v>
      </c>
      <c r="G18" s="294" t="s">
        <v>327</v>
      </c>
      <c r="H18" s="294">
        <v>200</v>
      </c>
      <c r="I18" s="295">
        <v>200</v>
      </c>
      <c r="J18" s="294" t="s">
        <v>338</v>
      </c>
      <c r="K18" s="294">
        <v>150</v>
      </c>
      <c r="L18" s="295">
        <v>180</v>
      </c>
      <c r="M18" s="286" t="s">
        <v>428</v>
      </c>
      <c r="N18" s="289">
        <v>150</v>
      </c>
      <c r="O18" s="294">
        <v>180</v>
      </c>
      <c r="P18" s="294" t="s">
        <v>362</v>
      </c>
      <c r="Q18" s="294" t="s">
        <v>351</v>
      </c>
      <c r="R18" s="295" t="s">
        <v>352</v>
      </c>
    </row>
    <row r="19" spans="1:18" ht="30" customHeight="1">
      <c r="A19" s="294" t="s">
        <v>141</v>
      </c>
      <c r="B19" s="294">
        <v>200</v>
      </c>
      <c r="C19" s="295">
        <v>200</v>
      </c>
      <c r="D19" s="294" t="s">
        <v>234</v>
      </c>
      <c r="E19" s="294">
        <v>200</v>
      </c>
      <c r="F19" s="295">
        <v>200</v>
      </c>
      <c r="G19" s="286" t="s">
        <v>144</v>
      </c>
      <c r="H19" s="289">
        <v>50</v>
      </c>
      <c r="I19" s="294">
        <v>60</v>
      </c>
      <c r="J19" s="294" t="s">
        <v>141</v>
      </c>
      <c r="K19" s="294">
        <v>200</v>
      </c>
      <c r="L19" s="295">
        <v>200</v>
      </c>
      <c r="M19" s="294" t="s">
        <v>234</v>
      </c>
      <c r="N19" s="294">
        <v>200</v>
      </c>
      <c r="O19" s="295">
        <v>200</v>
      </c>
      <c r="P19" s="294" t="s">
        <v>327</v>
      </c>
      <c r="Q19" s="294">
        <v>200</v>
      </c>
      <c r="R19" s="295">
        <v>200</v>
      </c>
    </row>
    <row r="20" spans="1:18" ht="20.25" customHeight="1">
      <c r="A20" s="286" t="s">
        <v>144</v>
      </c>
      <c r="B20" s="289">
        <v>50</v>
      </c>
      <c r="C20" s="294">
        <v>60</v>
      </c>
      <c r="D20" s="286" t="s">
        <v>144</v>
      </c>
      <c r="E20" s="289">
        <v>50</v>
      </c>
      <c r="F20" s="294">
        <v>60</v>
      </c>
      <c r="G20" s="286" t="s">
        <v>151</v>
      </c>
      <c r="H20" s="289">
        <v>50</v>
      </c>
      <c r="I20" s="294">
        <v>70</v>
      </c>
      <c r="J20" s="294" t="s">
        <v>144</v>
      </c>
      <c r="K20" s="294">
        <v>50</v>
      </c>
      <c r="L20" s="295">
        <v>60</v>
      </c>
      <c r="M20" s="294" t="s">
        <v>144</v>
      </c>
      <c r="N20" s="294">
        <v>40</v>
      </c>
      <c r="O20" s="295">
        <v>50</v>
      </c>
      <c r="P20" s="294" t="s">
        <v>144</v>
      </c>
      <c r="Q20" s="294">
        <v>50</v>
      </c>
      <c r="R20" s="295">
        <v>60</v>
      </c>
    </row>
    <row r="21" spans="1:18" ht="20.25" customHeight="1">
      <c r="A21" s="286" t="s">
        <v>151</v>
      </c>
      <c r="B21" s="289">
        <v>50</v>
      </c>
      <c r="C21" s="294">
        <v>70</v>
      </c>
      <c r="D21" s="286" t="s">
        <v>151</v>
      </c>
      <c r="E21" s="289">
        <v>40</v>
      </c>
      <c r="F21" s="294">
        <v>70</v>
      </c>
      <c r="G21" s="294"/>
      <c r="H21" s="294"/>
      <c r="I21" s="295"/>
      <c r="J21" s="294" t="s">
        <v>151</v>
      </c>
      <c r="K21" s="294">
        <v>50</v>
      </c>
      <c r="L21" s="295">
        <v>70</v>
      </c>
      <c r="M21" s="294" t="s">
        <v>151</v>
      </c>
      <c r="N21" s="294">
        <v>50</v>
      </c>
      <c r="O21" s="295">
        <v>70</v>
      </c>
      <c r="P21" s="294" t="s">
        <v>151</v>
      </c>
      <c r="Q21" s="294">
        <v>50</v>
      </c>
      <c r="R21" s="295">
        <v>70</v>
      </c>
    </row>
    <row r="22" spans="1:18" ht="19.5" customHeight="1">
      <c r="A22" s="288" t="s">
        <v>320</v>
      </c>
      <c r="B22" s="287">
        <v>140</v>
      </c>
      <c r="C22" s="287">
        <v>140</v>
      </c>
      <c r="D22" s="247"/>
      <c r="E22" s="247"/>
      <c r="F22" s="247"/>
      <c r="G22" s="245"/>
      <c r="H22" s="248"/>
      <c r="I22" s="246"/>
      <c r="J22" s="246"/>
      <c r="K22" s="246"/>
      <c r="L22" s="247"/>
      <c r="M22" s="288" t="s">
        <v>320</v>
      </c>
      <c r="N22" s="287">
        <v>80</v>
      </c>
      <c r="O22" s="287">
        <v>80</v>
      </c>
      <c r="P22" s="246"/>
      <c r="Q22" s="246"/>
      <c r="R22" s="247"/>
    </row>
    <row r="23" spans="1:18" ht="17.25" customHeight="1">
      <c r="A23" s="2"/>
      <c r="B23" s="2"/>
      <c r="C23" s="3"/>
      <c r="D23" s="4"/>
      <c r="E23" s="4"/>
      <c r="F23" s="5"/>
      <c r="G23" s="5"/>
      <c r="H23" s="5"/>
      <c r="I23" s="5"/>
      <c r="J23" s="5"/>
      <c r="K23" s="5"/>
      <c r="L23" s="5"/>
      <c r="M23" s="6"/>
      <c r="N23" s="6"/>
      <c r="O23" s="5"/>
    </row>
    <row r="24" spans="1:18">
      <c r="A24" s="2"/>
      <c r="B24" s="2"/>
      <c r="C24" s="7"/>
      <c r="D24" s="4"/>
      <c r="E24" s="4"/>
      <c r="F24" s="5"/>
      <c r="G24" s="5"/>
      <c r="H24" s="5"/>
      <c r="I24" s="5"/>
      <c r="J24" s="5"/>
      <c r="K24" s="5"/>
      <c r="L24" s="8"/>
      <c r="M24" s="8"/>
      <c r="N24" s="8"/>
      <c r="O24" s="8"/>
    </row>
    <row r="25" spans="1:18" ht="13.5" customHeight="1">
      <c r="A25" s="2"/>
      <c r="B25" s="2"/>
      <c r="C25" s="7"/>
      <c r="D25" s="4"/>
      <c r="E25" s="4"/>
      <c r="F25" s="5"/>
      <c r="G25" s="5"/>
      <c r="H25" s="5"/>
      <c r="I25" s="5"/>
      <c r="J25" s="5"/>
      <c r="K25" s="5"/>
      <c r="L25" s="8"/>
      <c r="M25" s="8"/>
      <c r="N25" s="8"/>
      <c r="O25" s="8"/>
    </row>
    <row r="26" spans="1:18" ht="13.5" customHeight="1">
      <c r="A26" s="2"/>
      <c r="B26" s="2"/>
      <c r="C26" s="7"/>
      <c r="D26" s="4"/>
      <c r="E26" s="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8">
      <c r="A27" s="2"/>
      <c r="B27" s="2"/>
      <c r="C27" s="7"/>
      <c r="D27" s="4"/>
      <c r="E27" s="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8">
      <c r="A28" s="2"/>
      <c r="B28" s="2"/>
      <c r="C28" s="7"/>
      <c r="D28" s="4"/>
      <c r="E28" s="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8" ht="13.5" customHeight="1">
      <c r="A29" s="2"/>
      <c r="B29" s="2"/>
      <c r="C29" s="7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8">
      <c r="A30" s="2"/>
      <c r="B30" s="2"/>
      <c r="C30" s="7"/>
      <c r="D30" s="9"/>
      <c r="E30" s="9"/>
      <c r="F30" s="8"/>
      <c r="G30" s="5"/>
      <c r="H30" s="5"/>
      <c r="I30" s="5"/>
      <c r="J30" s="5"/>
      <c r="K30" s="5"/>
      <c r="L30" s="5"/>
      <c r="M30" s="5"/>
      <c r="N30" s="5"/>
      <c r="O30" s="5"/>
    </row>
    <row r="31" spans="1:18">
      <c r="A31" s="2"/>
      <c r="B31" s="2"/>
      <c r="C31" s="7"/>
      <c r="D31" s="8"/>
      <c r="E31" s="8"/>
      <c r="F31" s="8"/>
      <c r="G31" s="5"/>
      <c r="H31" s="5"/>
      <c r="I31" s="5"/>
      <c r="J31" s="5"/>
      <c r="K31" s="5"/>
      <c r="L31" s="5"/>
      <c r="M31" s="5"/>
      <c r="N31" s="5"/>
      <c r="O31" s="5"/>
    </row>
    <row r="32" spans="1:18">
      <c r="A32" s="10"/>
      <c r="B32" s="10"/>
      <c r="C32" s="7"/>
      <c r="D32" s="8"/>
      <c r="E32" s="8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10"/>
      <c r="B33" s="10"/>
      <c r="C33" s="7"/>
      <c r="D33" s="8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11"/>
      <c r="B34" s="11"/>
      <c r="C34" s="7"/>
      <c r="D34" s="8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11"/>
      <c r="B35" s="11"/>
      <c r="C35" s="7"/>
      <c r="D35" s="8"/>
      <c r="E35" s="8"/>
      <c r="F35" s="5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3"/>
      <c r="B36" s="13"/>
      <c r="D36" s="8"/>
      <c r="E36" s="8"/>
    </row>
    <row r="37" spans="1:15">
      <c r="A37" s="13"/>
      <c r="B37" s="13"/>
    </row>
    <row r="38" spans="1:15">
      <c r="A38" s="13"/>
      <c r="B38" s="13"/>
    </row>
  </sheetData>
  <mergeCells count="25">
    <mergeCell ref="P14:R14"/>
    <mergeCell ref="A14:C14"/>
    <mergeCell ref="D14:F14"/>
    <mergeCell ref="G14:I14"/>
    <mergeCell ref="J14:L14"/>
    <mergeCell ref="M14:O14"/>
    <mergeCell ref="P4:R4"/>
    <mergeCell ref="P5:P6"/>
    <mergeCell ref="Q5:R5"/>
    <mergeCell ref="A4:C4"/>
    <mergeCell ref="D4:F4"/>
    <mergeCell ref="G4:I4"/>
    <mergeCell ref="J4:L4"/>
    <mergeCell ref="M4:O4"/>
    <mergeCell ref="M5:M6"/>
    <mergeCell ref="N5:O5"/>
    <mergeCell ref="G5:G6"/>
    <mergeCell ref="H5:I5"/>
    <mergeCell ref="J5:J6"/>
    <mergeCell ref="K5:L5"/>
    <mergeCell ref="A13:C13"/>
    <mergeCell ref="A5:A6"/>
    <mergeCell ref="B5:C5"/>
    <mergeCell ref="D5:D6"/>
    <mergeCell ref="E5:F5"/>
  </mergeCells>
  <pageMargins left="3.937007874015748E-2" right="0" top="0.55118110236220474" bottom="0.15748031496062992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6" sqref="B16"/>
    </sheetView>
  </sheetViews>
  <sheetFormatPr defaultRowHeight="14.4"/>
  <cols>
    <col min="1" max="3" width="41.33203125" customWidth="1"/>
  </cols>
  <sheetData>
    <row r="1" spans="1:3" ht="15.6">
      <c r="A1" s="760" t="s">
        <v>421</v>
      </c>
      <c r="B1" s="760"/>
      <c r="C1" s="760"/>
    </row>
    <row r="2" spans="1:3">
      <c r="B2" s="761" t="s">
        <v>423</v>
      </c>
      <c r="C2" s="761"/>
    </row>
    <row r="3" spans="1:3" ht="15.6">
      <c r="A3" s="762" t="s">
        <v>422</v>
      </c>
      <c r="B3" s="762"/>
      <c r="C3" s="762"/>
    </row>
    <row r="4" spans="1:3" ht="15.6">
      <c r="A4" s="760" t="s">
        <v>405</v>
      </c>
      <c r="B4" s="760"/>
      <c r="C4" s="760"/>
    </row>
    <row r="5" spans="1:3" ht="37.950000000000003" customHeight="1">
      <c r="A5" s="386" t="s">
        <v>406</v>
      </c>
      <c r="B5" s="386" t="s">
        <v>407</v>
      </c>
      <c r="C5" s="386" t="s">
        <v>408</v>
      </c>
    </row>
    <row r="6" spans="1:3" ht="37.950000000000003" customHeight="1">
      <c r="A6" s="387" t="s">
        <v>129</v>
      </c>
      <c r="B6" s="388">
        <v>500</v>
      </c>
      <c r="C6" s="388">
        <v>550</v>
      </c>
    </row>
    <row r="7" spans="1:3" ht="37.950000000000003" customHeight="1">
      <c r="A7" s="387" t="s">
        <v>128</v>
      </c>
      <c r="B7" s="388">
        <v>700</v>
      </c>
      <c r="C7" s="388">
        <v>800</v>
      </c>
    </row>
  </sheetData>
  <mergeCells count="4">
    <mergeCell ref="A1:C1"/>
    <mergeCell ref="B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C18" sqref="C18"/>
    </sheetView>
  </sheetViews>
  <sheetFormatPr defaultRowHeight="14.4"/>
  <cols>
    <col min="1" max="4" width="28.6640625" customWidth="1"/>
  </cols>
  <sheetData>
    <row r="1" spans="1:4" ht="15.6">
      <c r="A1" s="393"/>
      <c r="B1" s="393"/>
      <c r="C1" s="767" t="s">
        <v>419</v>
      </c>
      <c r="D1" s="767"/>
    </row>
    <row r="2" spans="1:4">
      <c r="C2" s="761" t="s">
        <v>420</v>
      </c>
      <c r="D2" s="761"/>
    </row>
    <row r="3" spans="1:4" ht="15.6">
      <c r="C3" s="394" t="s">
        <v>409</v>
      </c>
      <c r="D3" s="394" t="s">
        <v>418</v>
      </c>
    </row>
    <row r="4" spans="1:4" ht="64.95" customHeight="1">
      <c r="A4" s="766" t="s">
        <v>410</v>
      </c>
      <c r="B4" s="766"/>
      <c r="C4" s="766"/>
      <c r="D4" s="766"/>
    </row>
    <row r="5" spans="1:4" ht="15.6">
      <c r="A5" s="763" t="s">
        <v>411</v>
      </c>
      <c r="B5" s="763" t="s">
        <v>412</v>
      </c>
      <c r="C5" s="765" t="s">
        <v>110</v>
      </c>
      <c r="D5" s="765"/>
    </row>
    <row r="6" spans="1:4" ht="15.6">
      <c r="A6" s="764"/>
      <c r="B6" s="764"/>
      <c r="C6" s="389" t="s">
        <v>122</v>
      </c>
      <c r="D6" s="390" t="s">
        <v>408</v>
      </c>
    </row>
    <row r="7" spans="1:4" ht="28.95" customHeight="1">
      <c r="A7" s="386" t="s">
        <v>413</v>
      </c>
      <c r="B7" s="391">
        <v>0.25</v>
      </c>
      <c r="C7" s="392">
        <v>587.5</v>
      </c>
      <c r="D7" s="392">
        <v>680</v>
      </c>
    </row>
    <row r="8" spans="1:4" ht="28.95" customHeight="1">
      <c r="A8" s="386" t="s">
        <v>128</v>
      </c>
      <c r="B8" s="391">
        <v>0.35</v>
      </c>
      <c r="C8" s="392">
        <v>822.5</v>
      </c>
      <c r="D8" s="392">
        <v>952</v>
      </c>
    </row>
    <row r="9" spans="1:4" ht="28.95" customHeight="1">
      <c r="A9" s="386" t="s">
        <v>414</v>
      </c>
      <c r="B9" s="391">
        <v>0.6</v>
      </c>
      <c r="C9" s="392">
        <f>SUM(C7:C8)</f>
        <v>1410</v>
      </c>
      <c r="D9" s="392">
        <f>SUM(D7:D8)</f>
        <v>1632</v>
      </c>
    </row>
    <row r="10" spans="1:4" ht="28.95" customHeight="1">
      <c r="A10" s="395"/>
      <c r="B10" s="396">
        <v>1</v>
      </c>
      <c r="C10" s="397">
        <v>2350</v>
      </c>
      <c r="D10" s="397">
        <v>2720</v>
      </c>
    </row>
    <row r="11" spans="1:4" ht="28.95" customHeight="1">
      <c r="A11" s="398" t="s">
        <v>415</v>
      </c>
      <c r="B11" s="399">
        <v>0.6</v>
      </c>
      <c r="C11" s="400">
        <v>46.2</v>
      </c>
      <c r="D11" s="400">
        <v>54</v>
      </c>
    </row>
    <row r="12" spans="1:4" ht="28.95" customHeight="1">
      <c r="A12" s="398" t="s">
        <v>416</v>
      </c>
      <c r="B12" s="399">
        <v>0.6</v>
      </c>
      <c r="C12" s="400">
        <v>47.4</v>
      </c>
      <c r="D12" s="400">
        <v>55.2</v>
      </c>
    </row>
    <row r="13" spans="1:4" ht="28.95" customHeight="1">
      <c r="A13" s="398" t="s">
        <v>417</v>
      </c>
      <c r="B13" s="399">
        <v>0.6</v>
      </c>
      <c r="C13" s="400">
        <v>201</v>
      </c>
      <c r="D13" s="400">
        <v>230</v>
      </c>
    </row>
  </sheetData>
  <mergeCells count="6">
    <mergeCell ref="A5:A6"/>
    <mergeCell ref="B5:B6"/>
    <mergeCell ref="C5:D5"/>
    <mergeCell ref="A4:D4"/>
    <mergeCell ref="C1:D1"/>
    <mergeCell ref="C2:D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topLeftCell="A7" workbookViewId="0">
      <selection activeCell="S32" sqref="S32"/>
    </sheetView>
  </sheetViews>
  <sheetFormatPr defaultColWidth="9.109375" defaultRowHeight="14.4"/>
  <cols>
    <col min="1" max="1" width="5.33203125" style="22" customWidth="1"/>
    <col min="2" max="2" width="14.44140625" style="22" customWidth="1"/>
    <col min="3" max="3" width="7" style="22" customWidth="1"/>
    <col min="4" max="4" width="7.5546875" style="22" customWidth="1"/>
    <col min="5" max="5" width="8.44140625" style="22" customWidth="1"/>
    <col min="6" max="19" width="6.6640625" style="22" customWidth="1"/>
    <col min="20" max="16384" width="9.109375" style="22"/>
  </cols>
  <sheetData>
    <row r="1" spans="1:19" ht="22.5" customHeight="1">
      <c r="E1" s="525" t="s">
        <v>426</v>
      </c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9" ht="22.5" customHeight="1">
      <c r="A2" s="526" t="s">
        <v>106</v>
      </c>
      <c r="B2" s="528" t="s">
        <v>105</v>
      </c>
      <c r="C2" s="530" t="s">
        <v>110</v>
      </c>
      <c r="D2" s="532" t="s">
        <v>118</v>
      </c>
      <c r="E2" s="533"/>
      <c r="F2" s="534" t="s">
        <v>104</v>
      </c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28" t="s">
        <v>356</v>
      </c>
      <c r="S2" s="530" t="s">
        <v>103</v>
      </c>
    </row>
    <row r="3" spans="1:19" ht="15.75" customHeight="1">
      <c r="A3" s="527"/>
      <c r="B3" s="529"/>
      <c r="C3" s="531"/>
      <c r="D3" s="255" t="s">
        <v>102</v>
      </c>
      <c r="E3" s="256" t="s">
        <v>373</v>
      </c>
      <c r="F3" s="257">
        <v>1</v>
      </c>
      <c r="G3" s="257">
        <v>2</v>
      </c>
      <c r="H3" s="257">
        <v>3</v>
      </c>
      <c r="I3" s="257">
        <v>4</v>
      </c>
      <c r="J3" s="257">
        <v>5</v>
      </c>
      <c r="K3" s="257">
        <v>6</v>
      </c>
      <c r="L3" s="257">
        <v>7</v>
      </c>
      <c r="M3" s="257">
        <v>8</v>
      </c>
      <c r="N3" s="257">
        <v>9</v>
      </c>
      <c r="O3" s="257">
        <v>10</v>
      </c>
      <c r="P3" s="257">
        <v>11</v>
      </c>
      <c r="Q3" s="257">
        <v>12</v>
      </c>
      <c r="R3" s="529"/>
      <c r="S3" s="531"/>
    </row>
    <row r="4" spans="1:19" ht="16.5" customHeight="1">
      <c r="A4" s="249">
        <v>1</v>
      </c>
      <c r="B4" s="250" t="s">
        <v>11</v>
      </c>
      <c r="C4" s="251" t="s">
        <v>116</v>
      </c>
      <c r="D4" s="252">
        <v>120</v>
      </c>
      <c r="E4" s="252">
        <f>D4*12</f>
        <v>1440</v>
      </c>
      <c r="F4" s="251">
        <v>120</v>
      </c>
      <c r="G4" s="251">
        <v>134</v>
      </c>
      <c r="H4" s="251">
        <v>120</v>
      </c>
      <c r="I4" s="251">
        <f>'4 день'!M16+'4 день'!M43</f>
        <v>110</v>
      </c>
      <c r="J4" s="251">
        <f>'5 день '!M15+'5 день '!M42</f>
        <v>110</v>
      </c>
      <c r="K4" s="251">
        <f>'6 день'!M17+'6 день'!M36+'6 день'!M55</f>
        <v>96</v>
      </c>
      <c r="L4" s="251">
        <f>'7 день '!M22+'7 день '!M40+'7 день '!M53</f>
        <v>129.5</v>
      </c>
      <c r="M4" s="251">
        <f>'8 день '!M14+'8 день '!M38</f>
        <v>110</v>
      </c>
      <c r="N4" s="251">
        <f>'9 день '!M18+'9 день '!M42</f>
        <v>120</v>
      </c>
      <c r="O4" s="251">
        <f>'10день '!M21+'10день '!M58</f>
        <v>110</v>
      </c>
      <c r="P4" s="251">
        <v>126</v>
      </c>
      <c r="Q4" s="251">
        <v>120</v>
      </c>
      <c r="R4" s="252">
        <f>SUM(F4:Q4)</f>
        <v>1405.5</v>
      </c>
      <c r="S4" s="358">
        <f>R4/12</f>
        <v>117.125</v>
      </c>
    </row>
    <row r="5" spans="1:19" ht="16.5" customHeight="1">
      <c r="A5" s="249">
        <v>2</v>
      </c>
      <c r="B5" s="250" t="s">
        <v>15</v>
      </c>
      <c r="C5" s="251" t="s">
        <v>116</v>
      </c>
      <c r="D5" s="252">
        <v>72</v>
      </c>
      <c r="E5" s="252">
        <f t="shared" ref="E5:E16" si="0">D5*12</f>
        <v>864</v>
      </c>
      <c r="F5" s="251">
        <v>75</v>
      </c>
      <c r="G5" s="251">
        <v>70</v>
      </c>
      <c r="H5" s="251">
        <v>70</v>
      </c>
      <c r="I5" s="251">
        <v>70</v>
      </c>
      <c r="J5" s="251">
        <v>75</v>
      </c>
      <c r="K5" s="251">
        <v>70</v>
      </c>
      <c r="L5" s="251">
        <v>75</v>
      </c>
      <c r="M5" s="251">
        <v>70</v>
      </c>
      <c r="N5" s="251">
        <v>75</v>
      </c>
      <c r="O5" s="251">
        <v>70</v>
      </c>
      <c r="P5" s="251">
        <v>70</v>
      </c>
      <c r="Q5" s="251">
        <v>70</v>
      </c>
      <c r="R5" s="252">
        <f t="shared" ref="R5:R30" si="1">SUM(F5:Q5)</f>
        <v>860</v>
      </c>
      <c r="S5" s="358">
        <f t="shared" ref="S5:S32" si="2">R5/12</f>
        <v>71.666666666666671</v>
      </c>
    </row>
    <row r="6" spans="1:19" ht="16.5" customHeight="1">
      <c r="A6" s="249">
        <v>3</v>
      </c>
      <c r="B6" s="250" t="s">
        <v>85</v>
      </c>
      <c r="C6" s="251" t="s">
        <v>116</v>
      </c>
      <c r="D6" s="252">
        <v>12</v>
      </c>
      <c r="E6" s="252">
        <f t="shared" si="0"/>
        <v>144</v>
      </c>
      <c r="F6" s="251">
        <f>'1 день'!M6+'1 день'!M32+'1 день'!M36</f>
        <v>35.299999999999997</v>
      </c>
      <c r="G6" s="251">
        <v>5.0999999999999996</v>
      </c>
      <c r="H6" s="251">
        <v>16.3</v>
      </c>
      <c r="I6" s="251">
        <f>'4 день'!M36+'4 день'!M70</f>
        <v>9</v>
      </c>
      <c r="J6" s="251">
        <f>'5 день '!M30+'5 день '!M38</f>
        <v>14.3</v>
      </c>
      <c r="K6" s="251">
        <f>'6 день'!M41+'6 день'!M50</f>
        <v>3.8</v>
      </c>
      <c r="L6" s="251">
        <f>'7 день '!M45</f>
        <v>2.5</v>
      </c>
      <c r="M6" s="251">
        <f>'8 день '!M31</f>
        <v>1.3</v>
      </c>
      <c r="N6" s="251">
        <v>0</v>
      </c>
      <c r="O6" s="251">
        <f>'10день '!M16+'10день '!M31+'10день '!M39+'10день '!M55</f>
        <v>27.5</v>
      </c>
      <c r="P6" s="251">
        <v>1.3</v>
      </c>
      <c r="Q6" s="251">
        <v>0</v>
      </c>
      <c r="R6" s="252">
        <f t="shared" si="1"/>
        <v>116.39999999999999</v>
      </c>
      <c r="S6" s="358">
        <f t="shared" si="2"/>
        <v>9.6999999999999993</v>
      </c>
    </row>
    <row r="7" spans="1:19" ht="16.5" customHeight="1">
      <c r="A7" s="249">
        <v>4</v>
      </c>
      <c r="B7" s="250" t="s">
        <v>101</v>
      </c>
      <c r="C7" s="251" t="s">
        <v>116</v>
      </c>
      <c r="D7" s="252">
        <v>30</v>
      </c>
      <c r="E7" s="252">
        <f t="shared" si="0"/>
        <v>360</v>
      </c>
      <c r="F7" s="251">
        <v>0</v>
      </c>
      <c r="G7" s="251">
        <v>26</v>
      </c>
      <c r="H7" s="251">
        <v>56</v>
      </c>
      <c r="I7" s="251">
        <f>'4 день'!M59+'4 день'!M64</f>
        <v>35.5</v>
      </c>
      <c r="J7" s="251">
        <f>'5 день '!M11</f>
        <v>54</v>
      </c>
      <c r="K7" s="251">
        <f>'6 день'!M7+'6 день'!M28</f>
        <v>35</v>
      </c>
      <c r="L7" s="251">
        <f>'7 день '!M5+'7 день '!M10+'7 день '!M31</f>
        <v>50.2</v>
      </c>
      <c r="M7" s="251">
        <f>'8 день '!M10+'8 день '!M34</f>
        <v>116</v>
      </c>
      <c r="N7" s="251">
        <f>'9 день '!M28</f>
        <v>20</v>
      </c>
      <c r="O7" s="251">
        <v>31.5</v>
      </c>
      <c r="P7" s="251">
        <v>28</v>
      </c>
      <c r="Q7" s="251">
        <v>28</v>
      </c>
      <c r="R7" s="252">
        <f t="shared" si="1"/>
        <v>480.2</v>
      </c>
      <c r="S7" s="358">
        <f t="shared" si="2"/>
        <v>40.016666666666666</v>
      </c>
    </row>
    <row r="8" spans="1:19" ht="16.5" customHeight="1">
      <c r="A8" s="249">
        <v>5</v>
      </c>
      <c r="B8" s="250" t="s">
        <v>100</v>
      </c>
      <c r="C8" s="251" t="s">
        <v>116</v>
      </c>
      <c r="D8" s="252">
        <v>12</v>
      </c>
      <c r="E8" s="252">
        <f t="shared" si="0"/>
        <v>144</v>
      </c>
      <c r="F8" s="251">
        <v>61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66</v>
      </c>
      <c r="O8" s="251">
        <v>0</v>
      </c>
      <c r="P8" s="251">
        <v>13</v>
      </c>
      <c r="Q8" s="251"/>
      <c r="R8" s="252">
        <f t="shared" si="1"/>
        <v>140</v>
      </c>
      <c r="S8" s="358">
        <f t="shared" si="2"/>
        <v>11.666666666666666</v>
      </c>
    </row>
    <row r="9" spans="1:19" ht="16.5" customHeight="1">
      <c r="A9" s="249">
        <v>6</v>
      </c>
      <c r="B9" s="250" t="s">
        <v>34</v>
      </c>
      <c r="C9" s="251" t="s">
        <v>116</v>
      </c>
      <c r="D9" s="252">
        <v>112</v>
      </c>
      <c r="E9" s="252">
        <f t="shared" si="0"/>
        <v>1344</v>
      </c>
      <c r="F9" s="251">
        <v>30</v>
      </c>
      <c r="G9" s="251">
        <v>100</v>
      </c>
      <c r="H9" s="251">
        <v>207.2</v>
      </c>
      <c r="I9" s="251">
        <f>'4 день'!M26+'4 день'!M38</f>
        <v>177</v>
      </c>
      <c r="J9" s="251">
        <f>'5 день '!M22+'5 день '!M34</f>
        <v>221</v>
      </c>
      <c r="K9" s="251">
        <f>'6 день'!M21+'6 день'!M27+'6 день'!M44</f>
        <v>172.6</v>
      </c>
      <c r="L9" s="251">
        <f>'7 день '!M28+'7 день '!M49</f>
        <v>226.2</v>
      </c>
      <c r="M9" s="251">
        <f>'8 день '!M21</f>
        <v>43</v>
      </c>
      <c r="N9" s="251">
        <f>'9 день '!M23+'9 день '!M29+'9 день '!M36</f>
        <v>212.5</v>
      </c>
      <c r="O9" s="251">
        <f>'10день '!M25+'10день '!M46</f>
        <v>49</v>
      </c>
      <c r="P9" s="251">
        <v>75</v>
      </c>
      <c r="Q9" s="251">
        <v>198.2</v>
      </c>
      <c r="R9" s="252">
        <f t="shared" si="1"/>
        <v>1711.7</v>
      </c>
      <c r="S9" s="358">
        <f t="shared" si="2"/>
        <v>142.64166666666668</v>
      </c>
    </row>
    <row r="10" spans="1:19" ht="16.5" customHeight="1">
      <c r="A10" s="249">
        <v>7</v>
      </c>
      <c r="B10" s="250" t="s">
        <v>99</v>
      </c>
      <c r="C10" s="251" t="s">
        <v>116</v>
      </c>
      <c r="D10" s="252">
        <v>192</v>
      </c>
      <c r="E10" s="252">
        <f t="shared" si="0"/>
        <v>2304</v>
      </c>
      <c r="F10" s="251">
        <f>'1 день'!M20+'1 день'!M21+'1 день'!M22+'1 день'!M24+'1 день'!M26+'1 день'!M27+'1 день'!M28</f>
        <v>170</v>
      </c>
      <c r="G10" s="251">
        <f>'2 день'!M21+'2 день'!M22+'2 день'!M25+'2 день'!M26+'2 день'!M31+'2 день'!M42+'2 день'!M44+'2 день'!M45+'2 день'!M46</f>
        <v>316.2</v>
      </c>
      <c r="H10" s="251">
        <f>'3 день'!M6+'3 день'!M25+'3 день'!M26+'3 день'!M27+'3 день'!M28+'3 день'!M30+'3 день'!M33+'3 день'!M34+'3 день'!M40+'3 день'!M42</f>
        <v>236</v>
      </c>
      <c r="I10" s="251">
        <v>217</v>
      </c>
      <c r="J10" s="251">
        <f>'5 день '!M6+'5 день '!M19+'5 день '!M20+'5 день '!M23+'5 день '!M24</f>
        <v>164</v>
      </c>
      <c r="K10" s="251" t="e">
        <f>'6 день'!M22+'6 день'!M23+'6 день'!M29+'6 день'!M30+'6 день'!M45+'6 день'!M46+'6 день'!#REF!+'6 день'!M47</f>
        <v>#REF!</v>
      </c>
      <c r="L10" s="251">
        <f>'7 день '!M26+'7 день '!M29+'7 день '!M30+'7 день '!M32+'7 день '!M37+'7 день '!M41+'7 день '!M47</f>
        <v>166.1</v>
      </c>
      <c r="M10" s="251">
        <f>'8 день '!M5+'8 день '!M8+'8 день '!M9+'8 день '!M19+'8 день '!M20+'8 день '!M22+'8 день '!M23+'8 день '!M24</f>
        <v>260.5</v>
      </c>
      <c r="N10" s="251">
        <v>118.9</v>
      </c>
      <c r="O10" s="251">
        <f>'10день '!M34+'10день '!M42+'10день '!M28+'10день '!M27+'10день '!M26+'10день '!M50+'10день '!M52+'10день '!M53+'10день '!M54</f>
        <v>66.599999999999994</v>
      </c>
      <c r="P10" s="251" t="e">
        <f>'11день  '!M19+'11день  '!M20+'11день  '!M21+'11день  '!M25+'11день  '!M27+'11день  '!M35+'11день  '!M36+'11день  '!#REF!+'11день  '!M37</f>
        <v>#REF!</v>
      </c>
      <c r="Q10" s="251">
        <f>'12день  '!M19+'12день  '!M20+'12день  '!M21+'12день  '!M23+'12день  '!M24+'12день  '!M25+'12день  '!M30+'12день  '!M31+'12день  '!M32</f>
        <v>238</v>
      </c>
      <c r="R10" s="252" t="e">
        <f t="shared" si="1"/>
        <v>#REF!</v>
      </c>
      <c r="S10" s="358" t="e">
        <f t="shared" si="2"/>
        <v>#REF!</v>
      </c>
    </row>
    <row r="11" spans="1:19" ht="16.5" customHeight="1">
      <c r="A11" s="249">
        <v>8</v>
      </c>
      <c r="B11" s="250" t="s">
        <v>98</v>
      </c>
      <c r="C11" s="251" t="s">
        <v>116</v>
      </c>
      <c r="D11" s="252">
        <v>111</v>
      </c>
      <c r="E11" s="252">
        <f t="shared" si="0"/>
        <v>1332</v>
      </c>
      <c r="F11" s="251">
        <v>24</v>
      </c>
      <c r="G11" s="251">
        <v>140</v>
      </c>
      <c r="H11" s="251">
        <v>140</v>
      </c>
      <c r="I11" s="251">
        <v>140</v>
      </c>
      <c r="J11" s="251">
        <v>140</v>
      </c>
      <c r="K11" s="251">
        <f>'6 день'!M53</f>
        <v>30</v>
      </c>
      <c r="L11" s="251">
        <v>140</v>
      </c>
      <c r="M11" s="251" t="e">
        <f>'8 день '!M13+'8 день '!#REF!</f>
        <v>#REF!</v>
      </c>
      <c r="N11" s="251">
        <v>140</v>
      </c>
      <c r="O11" s="251">
        <v>140</v>
      </c>
      <c r="P11" s="251">
        <v>110</v>
      </c>
      <c r="Q11" s="251">
        <v>140</v>
      </c>
      <c r="R11" s="252" t="e">
        <f t="shared" si="1"/>
        <v>#REF!</v>
      </c>
      <c r="S11" s="415" t="e">
        <f t="shared" si="2"/>
        <v>#REF!</v>
      </c>
    </row>
    <row r="12" spans="1:19" ht="16.5" customHeight="1">
      <c r="A12" s="249">
        <v>9</v>
      </c>
      <c r="B12" s="250" t="s">
        <v>91</v>
      </c>
      <c r="C12" s="251" t="s">
        <v>116</v>
      </c>
      <c r="D12" s="252">
        <v>12</v>
      </c>
      <c r="E12" s="252">
        <f t="shared" si="0"/>
        <v>144</v>
      </c>
      <c r="F12" s="260">
        <v>0</v>
      </c>
      <c r="G12" s="260">
        <v>37</v>
      </c>
      <c r="H12" s="260">
        <v>0</v>
      </c>
      <c r="I12" s="260">
        <v>30.5</v>
      </c>
      <c r="J12" s="260">
        <v>0</v>
      </c>
      <c r="K12" s="260">
        <v>0</v>
      </c>
      <c r="L12" s="260">
        <v>0</v>
      </c>
      <c r="M12" s="260">
        <v>0</v>
      </c>
      <c r="N12" s="260">
        <v>30.5</v>
      </c>
      <c r="O12" s="260">
        <v>0</v>
      </c>
      <c r="P12" s="260">
        <v>0</v>
      </c>
      <c r="Q12" s="260">
        <v>30.5</v>
      </c>
      <c r="R12" s="252">
        <f t="shared" si="1"/>
        <v>128.5</v>
      </c>
      <c r="S12" s="358">
        <v>11.7</v>
      </c>
    </row>
    <row r="13" spans="1:19" ht="16.5" customHeight="1">
      <c r="A13" s="249">
        <v>10</v>
      </c>
      <c r="B13" s="250" t="s">
        <v>97</v>
      </c>
      <c r="C13" s="251" t="s">
        <v>116</v>
      </c>
      <c r="D13" s="252">
        <v>47</v>
      </c>
      <c r="E13" s="252">
        <f t="shared" si="0"/>
        <v>564</v>
      </c>
      <c r="F13" s="251"/>
      <c r="G13" s="251">
        <v>91.8</v>
      </c>
      <c r="H13" s="251">
        <v>40</v>
      </c>
      <c r="I13" s="251">
        <v>88.5</v>
      </c>
      <c r="J13" s="251">
        <v>64.8</v>
      </c>
      <c r="K13" s="251">
        <v>86</v>
      </c>
      <c r="L13" s="251"/>
      <c r="M13" s="251"/>
      <c r="N13" s="251">
        <v>111</v>
      </c>
      <c r="O13" s="251"/>
      <c r="P13" s="251"/>
      <c r="Q13" s="251">
        <v>86</v>
      </c>
      <c r="R13" s="252">
        <f t="shared" si="1"/>
        <v>568.1</v>
      </c>
      <c r="S13" s="358">
        <f t="shared" si="2"/>
        <v>47.341666666666669</v>
      </c>
    </row>
    <row r="14" spans="1:19" ht="16.5" customHeight="1">
      <c r="A14" s="249">
        <v>11</v>
      </c>
      <c r="B14" s="250" t="s">
        <v>96</v>
      </c>
      <c r="C14" s="251" t="s">
        <v>116</v>
      </c>
      <c r="D14" s="252">
        <v>32</v>
      </c>
      <c r="E14" s="252">
        <f t="shared" si="0"/>
        <v>384</v>
      </c>
      <c r="F14" s="251">
        <v>25</v>
      </c>
      <c r="G14" s="251"/>
      <c r="H14" s="251">
        <v>25</v>
      </c>
      <c r="I14" s="251">
        <v>25</v>
      </c>
      <c r="J14" s="251">
        <v>25</v>
      </c>
      <c r="K14" s="251"/>
      <c r="L14" s="251">
        <v>25</v>
      </c>
      <c r="M14" s="251">
        <v>144.6</v>
      </c>
      <c r="N14" s="251">
        <v>25</v>
      </c>
      <c r="O14" s="251">
        <v>25</v>
      </c>
      <c r="P14" s="251">
        <v>25</v>
      </c>
      <c r="Q14" s="251">
        <v>25</v>
      </c>
      <c r="R14" s="252">
        <f t="shared" si="1"/>
        <v>369.6</v>
      </c>
      <c r="S14" s="358">
        <f t="shared" si="2"/>
        <v>30.8</v>
      </c>
    </row>
    <row r="15" spans="1:19" ht="16.5" customHeight="1">
      <c r="A15" s="249">
        <v>12</v>
      </c>
      <c r="B15" s="250" t="s">
        <v>95</v>
      </c>
      <c r="C15" s="251" t="s">
        <v>116</v>
      </c>
      <c r="D15" s="252">
        <v>46</v>
      </c>
      <c r="E15" s="252">
        <f t="shared" si="0"/>
        <v>552</v>
      </c>
      <c r="F15" s="251"/>
      <c r="G15" s="251"/>
      <c r="H15" s="251">
        <v>105.6</v>
      </c>
      <c r="I15" s="251"/>
      <c r="J15" s="251">
        <v>106</v>
      </c>
      <c r="K15" s="251">
        <v>40</v>
      </c>
      <c r="L15" s="251">
        <v>80.400000000000006</v>
      </c>
      <c r="M15" s="251"/>
      <c r="N15" s="251"/>
      <c r="O15" s="251">
        <v>104.7</v>
      </c>
      <c r="P15" s="251"/>
      <c r="Q15" s="251">
        <v>115</v>
      </c>
      <c r="R15" s="252">
        <f t="shared" si="1"/>
        <v>551.70000000000005</v>
      </c>
      <c r="S15" s="358">
        <f t="shared" si="2"/>
        <v>45.975000000000001</v>
      </c>
    </row>
    <row r="16" spans="1:19" ht="16.2" customHeight="1">
      <c r="A16" s="249">
        <v>13</v>
      </c>
      <c r="B16" s="253" t="s">
        <v>107</v>
      </c>
      <c r="C16" s="251" t="s">
        <v>116</v>
      </c>
      <c r="D16" s="252">
        <v>24</v>
      </c>
      <c r="E16" s="252">
        <f t="shared" si="0"/>
        <v>288</v>
      </c>
      <c r="F16" s="251">
        <v>170.4</v>
      </c>
      <c r="G16" s="251"/>
      <c r="H16" s="251"/>
      <c r="I16" s="251"/>
      <c r="J16" s="251"/>
      <c r="K16" s="251"/>
      <c r="L16" s="251"/>
      <c r="M16" s="251">
        <v>106</v>
      </c>
      <c r="N16" s="251"/>
      <c r="O16" s="251"/>
      <c r="P16" s="251"/>
      <c r="Q16" s="251"/>
      <c r="R16" s="252">
        <f t="shared" si="1"/>
        <v>276.39999999999998</v>
      </c>
      <c r="S16" s="358">
        <f t="shared" si="2"/>
        <v>23.033333333333331</v>
      </c>
    </row>
    <row r="17" spans="1:19" ht="16.5" customHeight="1">
      <c r="A17" s="249">
        <v>14</v>
      </c>
      <c r="B17" s="250" t="s">
        <v>50</v>
      </c>
      <c r="C17" s="251" t="s">
        <v>116</v>
      </c>
      <c r="D17" s="252">
        <v>210</v>
      </c>
      <c r="E17" s="252">
        <f t="shared" ref="E17" si="3">D17*10</f>
        <v>2100</v>
      </c>
      <c r="F17" s="251">
        <v>80</v>
      </c>
      <c r="G17" s="251">
        <v>341</v>
      </c>
      <c r="H17" s="251">
        <v>70</v>
      </c>
      <c r="I17" s="251">
        <f>'4 день'!M60</f>
        <v>106</v>
      </c>
      <c r="J17" s="251">
        <f>'5 день '!M14</f>
        <v>100</v>
      </c>
      <c r="K17" s="251">
        <f>'6 день'!L8+'6 день'!L13+'6 день'!L40+'6 день'!L37</f>
        <v>268</v>
      </c>
      <c r="L17" s="251">
        <v>266</v>
      </c>
      <c r="M17" s="251">
        <v>0</v>
      </c>
      <c r="N17" s="251">
        <v>80</v>
      </c>
      <c r="O17" s="251">
        <f>'10день '!M6+'10день '!M19+'10день '!M47</f>
        <v>18.5</v>
      </c>
      <c r="P17" s="251">
        <f>'11день  '!M6+'11день  '!M9+'11день  '!M32</f>
        <v>186</v>
      </c>
      <c r="Q17" s="251">
        <f>'12день  '!M7+'12день  '!M11</f>
        <v>180</v>
      </c>
      <c r="R17" s="252">
        <f t="shared" si="1"/>
        <v>1695.5</v>
      </c>
      <c r="S17" s="358">
        <v>198</v>
      </c>
    </row>
    <row r="18" spans="1:19" ht="16.5" customHeight="1">
      <c r="A18" s="249">
        <v>15</v>
      </c>
      <c r="B18" s="250" t="s">
        <v>52</v>
      </c>
      <c r="C18" s="251" t="s">
        <v>116</v>
      </c>
      <c r="D18" s="252">
        <v>36</v>
      </c>
      <c r="E18" s="252">
        <f>D18*12</f>
        <v>432</v>
      </c>
      <c r="F18" s="251">
        <v>195</v>
      </c>
      <c r="G18" s="251"/>
      <c r="H18" s="251"/>
      <c r="I18" s="251">
        <v>67.5</v>
      </c>
      <c r="J18" s="251"/>
      <c r="K18" s="251"/>
      <c r="L18" s="251">
        <v>74.400000000000006</v>
      </c>
      <c r="M18" s="251"/>
      <c r="N18" s="251"/>
      <c r="O18" s="251">
        <v>67.5</v>
      </c>
      <c r="P18" s="251"/>
      <c r="Q18" s="251"/>
      <c r="R18" s="252">
        <f t="shared" si="1"/>
        <v>404.4</v>
      </c>
      <c r="S18" s="415">
        <f t="shared" si="2"/>
        <v>33.699999999999996</v>
      </c>
    </row>
    <row r="19" spans="1:19" ht="16.5" customHeight="1">
      <c r="A19" s="249">
        <v>16</v>
      </c>
      <c r="B19" s="250" t="s">
        <v>94</v>
      </c>
      <c r="C19" s="251" t="s">
        <v>116</v>
      </c>
      <c r="D19" s="252">
        <v>9</v>
      </c>
      <c r="E19" s="252">
        <f t="shared" ref="E19:E32" si="4">D19*12</f>
        <v>108</v>
      </c>
      <c r="F19" s="251">
        <v>20</v>
      </c>
      <c r="G19" s="251">
        <v>0</v>
      </c>
      <c r="H19" s="251">
        <v>20</v>
      </c>
      <c r="I19" s="251">
        <v>0</v>
      </c>
      <c r="J19" s="251">
        <v>0</v>
      </c>
      <c r="K19" s="251">
        <v>20</v>
      </c>
      <c r="L19" s="251">
        <v>0</v>
      </c>
      <c r="M19" s="251">
        <v>20</v>
      </c>
      <c r="N19" s="251">
        <v>6</v>
      </c>
      <c r="O19" s="251">
        <v>0</v>
      </c>
      <c r="P19" s="251"/>
      <c r="Q19" s="251">
        <v>20</v>
      </c>
      <c r="R19" s="252">
        <f t="shared" si="1"/>
        <v>106</v>
      </c>
      <c r="S19" s="358">
        <f t="shared" si="2"/>
        <v>8.8333333333333339</v>
      </c>
    </row>
    <row r="20" spans="1:19" ht="16.5" customHeight="1">
      <c r="A20" s="249">
        <v>17</v>
      </c>
      <c r="B20" s="250" t="s">
        <v>39</v>
      </c>
      <c r="C20" s="251" t="s">
        <v>116</v>
      </c>
      <c r="D20" s="252">
        <v>6</v>
      </c>
      <c r="E20" s="252">
        <f t="shared" si="4"/>
        <v>72</v>
      </c>
      <c r="F20" s="251">
        <v>13</v>
      </c>
      <c r="G20" s="251">
        <v>0</v>
      </c>
      <c r="H20" s="251">
        <v>13</v>
      </c>
      <c r="I20" s="251">
        <v>0</v>
      </c>
      <c r="J20" s="251">
        <v>0</v>
      </c>
      <c r="K20" s="251">
        <f>'6 день'!M32+'6 день'!M52</f>
        <v>18</v>
      </c>
      <c r="L20" s="251">
        <f>'7 день '!M14</f>
        <v>2.5</v>
      </c>
      <c r="M20" s="251">
        <f>'8 день '!M33</f>
        <v>13</v>
      </c>
      <c r="N20" s="251">
        <v>0</v>
      </c>
      <c r="O20" s="251">
        <f>'10день '!M13</f>
        <v>0</v>
      </c>
      <c r="P20" s="251"/>
      <c r="Q20" s="251">
        <v>13</v>
      </c>
      <c r="R20" s="252">
        <f t="shared" si="1"/>
        <v>72.5</v>
      </c>
      <c r="S20" s="358">
        <f t="shared" si="2"/>
        <v>6.041666666666667</v>
      </c>
    </row>
    <row r="21" spans="1:19" ht="16.5" customHeight="1">
      <c r="A21" s="249">
        <v>18</v>
      </c>
      <c r="B21" s="250" t="s">
        <v>30</v>
      </c>
      <c r="C21" s="251" t="s">
        <v>116</v>
      </c>
      <c r="D21" s="252">
        <v>21</v>
      </c>
      <c r="E21" s="252">
        <f t="shared" si="4"/>
        <v>252</v>
      </c>
      <c r="F21" s="251">
        <f>'1 день'!M40+'1 день'!M37+'1 день'!M10+'1 день'!M33</f>
        <v>21.2</v>
      </c>
      <c r="G21" s="251">
        <f>'2 день'!M8+'2 день'!M13+'2 день'!M27+'2 день'!M36+'2 день'!M40+'2 день'!M43</f>
        <v>26.8</v>
      </c>
      <c r="H21" s="251">
        <f>'3 день'!G16+'3 день'!G35+'3 день'!G41+'3 день'!G45</f>
        <v>12.7</v>
      </c>
      <c r="I21" s="251">
        <f>'4 день'!M62+'4 день'!M69+'4 день'!M33+'4 день'!M17</f>
        <v>21</v>
      </c>
      <c r="J21" s="251">
        <f>'6 день'!M11+'6 день'!M31+'6 день'!M38+'6 день'!M42+'6 день'!M51+'5 день '!M25</f>
        <v>21.7</v>
      </c>
      <c r="K21" s="251">
        <f>'6 день'!M11+'6 день'!M31+'6 день'!M38+'6 день'!M42+'6 день'!M51+'6 день'!M48</f>
        <v>26.2</v>
      </c>
      <c r="L21" s="251">
        <f>'7 день '!M8+'7 день '!M16+'7 день '!M46+'7 день '!M51+'7 день '!M23+'7 день '!M33</f>
        <v>37</v>
      </c>
      <c r="M21" s="251">
        <f>'8 день '!M25+'8 день '!M32+'8 день '!M35</f>
        <v>14.2</v>
      </c>
      <c r="N21" s="251">
        <f>'9 день '!M8+'9 день '!M33+'9 день '!M38+'9 день '!M19</f>
        <v>26.5</v>
      </c>
      <c r="O21" s="251">
        <f>'10день '!M8+'10день '!M15+'10день '!M48</f>
        <v>7.1</v>
      </c>
      <c r="P21" s="251">
        <f>'11день  '!M7+'11день  '!M11+'11день  '!M28+'11день  '!M33+'11день  '!M38+'11день  '!M41</f>
        <v>25.7</v>
      </c>
      <c r="Q21" s="251">
        <f>'12день  '!M9+'12день  '!M36</f>
        <v>17.5</v>
      </c>
      <c r="R21" s="252">
        <f t="shared" si="1"/>
        <v>257.59999999999997</v>
      </c>
      <c r="S21" s="252">
        <f t="shared" si="2"/>
        <v>21.466666666666665</v>
      </c>
    </row>
    <row r="22" spans="1:19" ht="16.5" customHeight="1">
      <c r="A22" s="249">
        <v>19</v>
      </c>
      <c r="B22" s="250" t="s">
        <v>38</v>
      </c>
      <c r="C22" s="251" t="s">
        <v>116</v>
      </c>
      <c r="D22" s="252">
        <v>11</v>
      </c>
      <c r="E22" s="252">
        <f t="shared" si="4"/>
        <v>132</v>
      </c>
      <c r="F22" s="251">
        <f>'1 день'!M23+'1 день'!M29</f>
        <v>11.5</v>
      </c>
      <c r="G22" s="251">
        <f>'2 день'!L23</f>
        <v>10</v>
      </c>
      <c r="H22" s="251">
        <f>'3 день'!M49+'3 день'!M29+'3 день'!M9</f>
        <v>18.5</v>
      </c>
      <c r="I22" s="251">
        <f>'4 день'!M23+'4 день'!M30</f>
        <v>15</v>
      </c>
      <c r="J22" s="251">
        <f>'5 день '!M21</f>
        <v>10</v>
      </c>
      <c r="K22" s="251">
        <f>'6 день'!M25</f>
        <v>7</v>
      </c>
      <c r="L22" s="251">
        <f>'7 день '!M27+'7 день '!M42</f>
        <v>12.5</v>
      </c>
      <c r="M22" s="251">
        <f>'8 день '!M29</f>
        <v>8.5</v>
      </c>
      <c r="N22" s="251">
        <f>'9 день '!M27</f>
        <v>7</v>
      </c>
      <c r="O22" s="251">
        <f>'10день '!M29+'10день '!M40</f>
        <v>14</v>
      </c>
      <c r="P22" s="251">
        <v>6</v>
      </c>
      <c r="Q22" s="251">
        <v>12</v>
      </c>
      <c r="R22" s="252">
        <f t="shared" si="1"/>
        <v>132</v>
      </c>
      <c r="S22" s="252">
        <f t="shared" si="2"/>
        <v>11</v>
      </c>
    </row>
    <row r="23" spans="1:19" ht="16.5" customHeight="1">
      <c r="A23" s="249">
        <v>20</v>
      </c>
      <c r="B23" s="250" t="s">
        <v>75</v>
      </c>
      <c r="C23" s="251" t="s">
        <v>116</v>
      </c>
      <c r="D23" s="252">
        <v>24</v>
      </c>
      <c r="E23" s="252">
        <f t="shared" si="4"/>
        <v>288</v>
      </c>
      <c r="F23" s="251">
        <f>'1 день'!M6+'1 день'!M32+'1 день'!M36</f>
        <v>35.299999999999997</v>
      </c>
      <c r="G23" s="251">
        <v>54.6</v>
      </c>
      <c r="H23" s="251">
        <v>31.2</v>
      </c>
      <c r="I23" s="251">
        <v>2.5</v>
      </c>
      <c r="J23" s="251">
        <v>0</v>
      </c>
      <c r="K23" s="251">
        <v>8</v>
      </c>
      <c r="L23" s="251">
        <v>15.1</v>
      </c>
      <c r="M23" s="251">
        <v>0</v>
      </c>
      <c r="N23" s="251">
        <v>0</v>
      </c>
      <c r="O23" s="251">
        <f>'10день '!M11+'10день '!M32+'10день '!M41</f>
        <v>17</v>
      </c>
      <c r="P23" s="251">
        <v>4</v>
      </c>
      <c r="Q23" s="251">
        <v>40</v>
      </c>
      <c r="R23" s="252">
        <f t="shared" si="1"/>
        <v>207.70000000000002</v>
      </c>
      <c r="S23" s="358">
        <v>20.5</v>
      </c>
    </row>
    <row r="24" spans="1:19" ht="16.5" customHeight="1">
      <c r="A24" s="249">
        <v>21</v>
      </c>
      <c r="B24" s="250" t="s">
        <v>32</v>
      </c>
      <c r="C24" s="251" t="s">
        <v>116</v>
      </c>
      <c r="D24" s="252">
        <v>21</v>
      </c>
      <c r="E24" s="252">
        <f t="shared" si="4"/>
        <v>252</v>
      </c>
      <c r="F24" s="251">
        <f>'1 день'!M8+'1 день'!M13+'1 день'!M42</f>
        <v>36</v>
      </c>
      <c r="G24" s="251">
        <f>'2 день'!M16+'2 день'!M41+'2 день'!M49+'2 день'!M51</f>
        <v>29.6</v>
      </c>
      <c r="H24" s="251">
        <v>13</v>
      </c>
      <c r="I24" s="251">
        <f>'4 день'!M61+'4 день'!M66+'4 день'!M15+'4 день'!M42</f>
        <v>35.5</v>
      </c>
      <c r="J24" s="251">
        <f>'5 день '!M13</f>
        <v>10</v>
      </c>
      <c r="K24" s="251">
        <f>'6 день'!M10+'6 день'!M14+'6 день'!M43+'6 день'!M54</f>
        <v>31</v>
      </c>
      <c r="L24" s="251">
        <f>'7 день '!M7+'7 день '!M13+'7 день '!M20+'7 день '!M48</f>
        <v>20.5</v>
      </c>
      <c r="M24" s="251" t="e">
        <f>'8 день '!#REF!+'8 день '!L12</f>
        <v>#REF!</v>
      </c>
      <c r="N24" s="251">
        <f>'9 день '!L41+'9 день '!L16</f>
        <v>26</v>
      </c>
      <c r="O24" s="251">
        <f>'10день '!M7+'10день '!M12+'10день '!M20</f>
        <v>130</v>
      </c>
      <c r="P24" s="251">
        <f>'11день  '!F10+'11день  '!F13+'11день  '!F44</f>
        <v>31.5</v>
      </c>
      <c r="Q24" s="251">
        <f>'12день  '!F8+'12день  '!F12+'12день  '!F38</f>
        <v>29.5</v>
      </c>
      <c r="R24" s="252" t="e">
        <f t="shared" si="1"/>
        <v>#REF!</v>
      </c>
      <c r="S24" s="358" t="e">
        <f t="shared" si="2"/>
        <v>#REF!</v>
      </c>
    </row>
    <row r="25" spans="1:19" ht="16.5" customHeight="1">
      <c r="A25" s="249">
        <v>22</v>
      </c>
      <c r="B25" s="250" t="s">
        <v>31</v>
      </c>
      <c r="C25" s="251" t="s">
        <v>116</v>
      </c>
      <c r="D25" s="252">
        <v>1</v>
      </c>
      <c r="E25" s="252">
        <f t="shared" si="4"/>
        <v>12</v>
      </c>
      <c r="F25" s="251">
        <v>1</v>
      </c>
      <c r="G25" s="251">
        <v>0</v>
      </c>
      <c r="H25" s="251">
        <v>1</v>
      </c>
      <c r="I25" s="251">
        <f>'4 день'!L14</f>
        <v>1</v>
      </c>
      <c r="J25" s="251">
        <v>0</v>
      </c>
      <c r="K25" s="251">
        <f>'6 день'!F12</f>
        <v>1</v>
      </c>
      <c r="L25" s="251">
        <v>0</v>
      </c>
      <c r="M25" s="251">
        <v>1</v>
      </c>
      <c r="N25" s="251">
        <v>1</v>
      </c>
      <c r="O25" s="251">
        <v>0</v>
      </c>
      <c r="P25" s="251">
        <v>1</v>
      </c>
      <c r="Q25" s="251">
        <v>1</v>
      </c>
      <c r="R25" s="252">
        <f t="shared" si="1"/>
        <v>8</v>
      </c>
      <c r="S25" s="358">
        <f t="shared" si="2"/>
        <v>0.66666666666666663</v>
      </c>
    </row>
    <row r="26" spans="1:19" ht="16.5" customHeight="1">
      <c r="A26" s="249">
        <v>23</v>
      </c>
      <c r="B26" s="250" t="s">
        <v>93</v>
      </c>
      <c r="C26" s="251" t="s">
        <v>116</v>
      </c>
      <c r="D26" s="252">
        <v>0.72</v>
      </c>
      <c r="E26" s="252">
        <f t="shared" si="4"/>
        <v>8.64</v>
      </c>
      <c r="F26" s="251"/>
      <c r="G26" s="251">
        <v>3</v>
      </c>
      <c r="H26" s="251"/>
      <c r="I26" s="251"/>
      <c r="J26" s="251"/>
      <c r="K26" s="251"/>
      <c r="L26" s="251"/>
      <c r="M26" s="251"/>
      <c r="N26" s="251"/>
      <c r="O26" s="251">
        <v>3</v>
      </c>
      <c r="P26" s="251"/>
      <c r="Q26" s="251"/>
      <c r="R26" s="252">
        <f t="shared" si="1"/>
        <v>6</v>
      </c>
      <c r="S26" s="358">
        <f t="shared" si="2"/>
        <v>0.5</v>
      </c>
    </row>
    <row r="27" spans="1:19" ht="16.5" customHeight="1">
      <c r="A27" s="249">
        <v>24</v>
      </c>
      <c r="B27" s="250" t="s">
        <v>108</v>
      </c>
      <c r="C27" s="251" t="s">
        <v>116</v>
      </c>
      <c r="D27" s="252">
        <v>1.2</v>
      </c>
      <c r="E27" s="252">
        <f t="shared" si="4"/>
        <v>14.399999999999999</v>
      </c>
      <c r="F27" s="251"/>
      <c r="G27" s="251"/>
      <c r="H27" s="251"/>
      <c r="I27" s="251"/>
      <c r="J27" s="251">
        <v>5</v>
      </c>
      <c r="K27" s="251"/>
      <c r="L27" s="251">
        <v>5</v>
      </c>
      <c r="M27" s="251"/>
      <c r="N27" s="251"/>
      <c r="O27" s="251"/>
      <c r="P27" s="251"/>
      <c r="Q27" s="251"/>
      <c r="R27" s="252">
        <f t="shared" si="1"/>
        <v>10</v>
      </c>
      <c r="S27" s="358">
        <f t="shared" si="2"/>
        <v>0.83333333333333337</v>
      </c>
    </row>
    <row r="28" spans="1:19" ht="16.5" customHeight="1">
      <c r="A28" s="249">
        <v>25</v>
      </c>
      <c r="B28" s="250" t="s">
        <v>80</v>
      </c>
      <c r="C28" s="251" t="s">
        <v>116</v>
      </c>
      <c r="D28" s="252">
        <v>2.4</v>
      </c>
      <c r="E28" s="252">
        <f t="shared" si="4"/>
        <v>28.799999999999997</v>
      </c>
      <c r="F28" s="251">
        <v>6</v>
      </c>
      <c r="G28" s="251"/>
      <c r="H28" s="251"/>
      <c r="I28" s="251"/>
      <c r="J28" s="251"/>
      <c r="K28" s="251"/>
      <c r="L28" s="251"/>
      <c r="M28" s="251">
        <v>6</v>
      </c>
      <c r="N28" s="251"/>
      <c r="O28" s="251"/>
      <c r="P28" s="251">
        <v>6</v>
      </c>
      <c r="Q28" s="251"/>
      <c r="R28" s="252">
        <f t="shared" si="1"/>
        <v>18</v>
      </c>
      <c r="S28" s="358">
        <f t="shared" si="2"/>
        <v>1.5</v>
      </c>
    </row>
    <row r="29" spans="1:19" ht="16.5" customHeight="1">
      <c r="A29" s="249">
        <v>26</v>
      </c>
      <c r="B29" s="250" t="s">
        <v>379</v>
      </c>
      <c r="C29" s="251" t="s">
        <v>117</v>
      </c>
      <c r="D29" s="252">
        <v>3</v>
      </c>
      <c r="E29" s="252">
        <f t="shared" si="4"/>
        <v>36</v>
      </c>
      <c r="F29" s="251">
        <v>3</v>
      </c>
      <c r="G29" s="251">
        <v>3</v>
      </c>
      <c r="H29" s="251">
        <v>3</v>
      </c>
      <c r="I29" s="251">
        <v>3</v>
      </c>
      <c r="J29" s="251">
        <v>3</v>
      </c>
      <c r="K29" s="251">
        <v>3</v>
      </c>
      <c r="L29" s="251">
        <v>3</v>
      </c>
      <c r="M29" s="251">
        <v>3</v>
      </c>
      <c r="N29" s="251">
        <v>3</v>
      </c>
      <c r="O29" s="251">
        <v>3</v>
      </c>
      <c r="P29" s="251">
        <v>3</v>
      </c>
      <c r="Q29" s="251">
        <v>3</v>
      </c>
      <c r="R29" s="252">
        <f t="shared" si="1"/>
        <v>36</v>
      </c>
      <c r="S29" s="358">
        <f t="shared" si="2"/>
        <v>3</v>
      </c>
    </row>
    <row r="30" spans="1:19" ht="16.5" customHeight="1">
      <c r="A30" s="249">
        <v>27</v>
      </c>
      <c r="B30" s="250" t="s">
        <v>120</v>
      </c>
      <c r="C30" s="251" t="s">
        <v>296</v>
      </c>
      <c r="D30" s="252">
        <v>1.2</v>
      </c>
      <c r="E30" s="252">
        <f t="shared" si="4"/>
        <v>14.399999999999999</v>
      </c>
      <c r="F30" s="254">
        <v>1</v>
      </c>
      <c r="G30" s="254">
        <v>1</v>
      </c>
      <c r="H30" s="254">
        <v>1</v>
      </c>
      <c r="I30" s="254">
        <v>1</v>
      </c>
      <c r="J30" s="254">
        <v>1</v>
      </c>
      <c r="K30" s="254">
        <v>2</v>
      </c>
      <c r="L30" s="254">
        <v>1</v>
      </c>
      <c r="M30" s="254">
        <v>1</v>
      </c>
      <c r="N30" s="254">
        <v>1</v>
      </c>
      <c r="O30" s="254">
        <v>1</v>
      </c>
      <c r="P30" s="254">
        <v>1</v>
      </c>
      <c r="Q30" s="254">
        <v>2</v>
      </c>
      <c r="R30" s="252">
        <f t="shared" si="1"/>
        <v>14</v>
      </c>
      <c r="S30" s="358">
        <f t="shared" si="2"/>
        <v>1.1666666666666667</v>
      </c>
    </row>
    <row r="31" spans="1:19" ht="16.5" customHeight="1">
      <c r="A31" s="258">
        <v>28</v>
      </c>
      <c r="B31" s="328" t="s">
        <v>14</v>
      </c>
      <c r="C31" s="251" t="s">
        <v>296</v>
      </c>
      <c r="D31" s="252">
        <v>60</v>
      </c>
      <c r="E31" s="252">
        <f t="shared" si="4"/>
        <v>720</v>
      </c>
      <c r="F31" s="254"/>
      <c r="G31" s="254"/>
      <c r="H31" s="254">
        <v>200</v>
      </c>
      <c r="I31" s="254"/>
      <c r="J31" s="254">
        <v>200</v>
      </c>
      <c r="K31" s="254"/>
      <c r="L31" s="254">
        <v>200</v>
      </c>
      <c r="M31" s="254"/>
      <c r="N31" s="254"/>
      <c r="O31" s="254">
        <v>200</v>
      </c>
      <c r="P31" s="254"/>
      <c r="Q31" s="254"/>
      <c r="R31" s="252">
        <f t="shared" ref="R31:R32" si="5">SUM(F31:Q31)</f>
        <v>800</v>
      </c>
      <c r="S31" s="358">
        <f t="shared" si="2"/>
        <v>66.666666666666671</v>
      </c>
    </row>
    <row r="32" spans="1:19">
      <c r="A32" s="258">
        <v>29</v>
      </c>
      <c r="B32" s="328" t="s">
        <v>374</v>
      </c>
      <c r="C32" s="251" t="s">
        <v>296</v>
      </c>
      <c r="D32" s="252">
        <v>90</v>
      </c>
      <c r="E32" s="252">
        <f t="shared" si="4"/>
        <v>1080</v>
      </c>
      <c r="F32" s="357">
        <v>200</v>
      </c>
      <c r="G32" s="357"/>
      <c r="H32" s="357"/>
      <c r="I32" s="357">
        <v>200</v>
      </c>
      <c r="J32" s="357"/>
      <c r="K32" s="357">
        <v>200</v>
      </c>
      <c r="L32" s="357"/>
      <c r="M32" s="357">
        <v>200</v>
      </c>
      <c r="N32" s="357"/>
      <c r="O32" s="357"/>
      <c r="P32" s="357">
        <v>200</v>
      </c>
      <c r="Q32" s="357"/>
      <c r="R32" s="252">
        <f t="shared" si="5"/>
        <v>1000</v>
      </c>
      <c r="S32" s="358">
        <f t="shared" si="2"/>
        <v>83.333333333333329</v>
      </c>
    </row>
  </sheetData>
  <mergeCells count="8">
    <mergeCell ref="E1:S1"/>
    <mergeCell ref="A2:A3"/>
    <mergeCell ref="B2:B3"/>
    <mergeCell ref="C2:C3"/>
    <mergeCell ref="D2:E2"/>
    <mergeCell ref="R2:R3"/>
    <mergeCell ref="S2:S3"/>
    <mergeCell ref="F2:Q2"/>
  </mergeCells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topLeftCell="A20" zoomScale="60" workbookViewId="0">
      <selection activeCell="B20" sqref="B20:B28"/>
    </sheetView>
  </sheetViews>
  <sheetFormatPr defaultColWidth="9.109375" defaultRowHeight="14.4"/>
  <cols>
    <col min="1" max="1" width="5.33203125" style="22" customWidth="1"/>
    <col min="2" max="2" width="22.44140625" style="22" customWidth="1"/>
    <col min="3" max="4" width="6.6640625" style="22" customWidth="1"/>
    <col min="5" max="5" width="20.5546875" style="22" customWidth="1"/>
    <col min="6" max="17" width="6.5546875" style="22" customWidth="1"/>
    <col min="18" max="16384" width="9.109375" style="22"/>
  </cols>
  <sheetData>
    <row r="1" spans="1:17">
      <c r="A1" s="541" t="s">
        <v>376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7">
      <c r="A2" s="34"/>
      <c r="B2" s="34"/>
      <c r="C2" s="71"/>
      <c r="D2" s="71"/>
      <c r="E2" s="71" t="s">
        <v>358</v>
      </c>
      <c r="F2" s="34"/>
      <c r="G2" s="34"/>
      <c r="H2" s="34"/>
      <c r="I2" s="34"/>
      <c r="J2" s="34"/>
      <c r="K2" s="34"/>
    </row>
    <row r="3" spans="1:17">
      <c r="A3" s="542" t="s">
        <v>20</v>
      </c>
      <c r="B3" s="33" t="s">
        <v>303</v>
      </c>
      <c r="C3" s="543" t="s">
        <v>156</v>
      </c>
      <c r="D3" s="544"/>
      <c r="E3" s="545" t="s">
        <v>157</v>
      </c>
      <c r="F3" s="546" t="s">
        <v>121</v>
      </c>
      <c r="G3" s="546"/>
      <c r="H3" s="546"/>
      <c r="I3" s="546"/>
      <c r="J3" s="546"/>
      <c r="K3" s="546"/>
      <c r="L3" s="543" t="s">
        <v>153</v>
      </c>
      <c r="M3" s="547"/>
      <c r="N3" s="547"/>
      <c r="O3" s="547"/>
      <c r="P3" s="547"/>
      <c r="Q3" s="544"/>
    </row>
    <row r="4" spans="1:17" ht="22.8">
      <c r="A4" s="542"/>
      <c r="B4" s="37" t="s">
        <v>129</v>
      </c>
      <c r="C4" s="63" t="s">
        <v>122</v>
      </c>
      <c r="D4" s="63" t="s">
        <v>199</v>
      </c>
      <c r="E4" s="545"/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23</v>
      </c>
      <c r="M4" s="33" t="s">
        <v>24</v>
      </c>
      <c r="N4" s="33" t="s">
        <v>25</v>
      </c>
      <c r="O4" s="33" t="s">
        <v>26</v>
      </c>
      <c r="P4" s="33" t="s">
        <v>27</v>
      </c>
      <c r="Q4" s="33" t="s">
        <v>28</v>
      </c>
    </row>
    <row r="5" spans="1:17" ht="15" customHeight="1">
      <c r="A5" s="372">
        <v>300</v>
      </c>
      <c r="B5" s="372" t="s">
        <v>271</v>
      </c>
      <c r="C5" s="331" t="s">
        <v>272</v>
      </c>
      <c r="D5" s="145" t="s">
        <v>272</v>
      </c>
      <c r="E5" s="317" t="s">
        <v>75</v>
      </c>
      <c r="F5" s="315">
        <v>48</v>
      </c>
      <c r="G5" s="315">
        <v>40</v>
      </c>
      <c r="H5" s="159">
        <v>2.5</v>
      </c>
      <c r="I5" s="159">
        <v>2.2999999999999998</v>
      </c>
      <c r="J5" s="159">
        <v>0.3</v>
      </c>
      <c r="K5" s="159">
        <v>63</v>
      </c>
      <c r="L5" s="332">
        <v>48</v>
      </c>
      <c r="M5" s="332">
        <v>40</v>
      </c>
      <c r="N5" s="159">
        <v>2.5</v>
      </c>
      <c r="O5" s="159">
        <v>2.2999999999999998</v>
      </c>
      <c r="P5" s="159">
        <v>0.3</v>
      </c>
      <c r="Q5" s="159">
        <v>63</v>
      </c>
    </row>
    <row r="6" spans="1:17" ht="15" customHeight="1">
      <c r="A6" s="538">
        <v>248</v>
      </c>
      <c r="B6" s="535" t="s">
        <v>433</v>
      </c>
      <c r="C6" s="331">
        <v>150</v>
      </c>
      <c r="D6" s="160">
        <v>200</v>
      </c>
      <c r="E6" s="138" t="s">
        <v>48</v>
      </c>
      <c r="F6" s="268">
        <v>37.5</v>
      </c>
      <c r="G6" s="268">
        <v>37.5</v>
      </c>
      <c r="H6" s="159">
        <v>6.87</v>
      </c>
      <c r="I6" s="159">
        <v>9.66</v>
      </c>
      <c r="J6" s="159">
        <v>24.45</v>
      </c>
      <c r="K6" s="159">
        <v>212.25</v>
      </c>
      <c r="L6" s="332">
        <v>50</v>
      </c>
      <c r="M6" s="332">
        <v>50</v>
      </c>
      <c r="N6" s="159">
        <v>9.16</v>
      </c>
      <c r="O6" s="159">
        <v>12.88</v>
      </c>
      <c r="P6" s="159">
        <v>32.6</v>
      </c>
      <c r="Q6" s="159">
        <v>283</v>
      </c>
    </row>
    <row r="7" spans="1:17">
      <c r="A7" s="539"/>
      <c r="B7" s="536"/>
      <c r="C7" s="331"/>
      <c r="D7" s="145"/>
      <c r="E7" s="138" t="s">
        <v>50</v>
      </c>
      <c r="F7" s="268">
        <v>75</v>
      </c>
      <c r="G7" s="268">
        <v>75</v>
      </c>
      <c r="H7" s="159"/>
      <c r="I7" s="159"/>
      <c r="J7" s="159"/>
      <c r="K7" s="159"/>
      <c r="L7" s="332">
        <v>100</v>
      </c>
      <c r="M7" s="332">
        <v>100</v>
      </c>
      <c r="N7" s="159"/>
      <c r="O7" s="159"/>
      <c r="P7" s="159"/>
      <c r="Q7" s="159"/>
    </row>
    <row r="8" spans="1:17" ht="15" customHeight="1">
      <c r="A8" s="539"/>
      <c r="B8" s="536"/>
      <c r="C8" s="145"/>
      <c r="D8" s="145"/>
      <c r="E8" s="138" t="s">
        <v>32</v>
      </c>
      <c r="F8" s="140">
        <v>3.5</v>
      </c>
      <c r="G8" s="140">
        <v>3.5</v>
      </c>
      <c r="H8" s="318"/>
      <c r="I8" s="318"/>
      <c r="J8" s="318"/>
      <c r="K8" s="318"/>
      <c r="L8" s="144">
        <v>4.5</v>
      </c>
      <c r="M8" s="144">
        <v>4.5</v>
      </c>
      <c r="N8" s="144"/>
      <c r="O8" s="144"/>
      <c r="P8" s="144"/>
      <c r="Q8" s="144"/>
    </row>
    <row r="9" spans="1:17" ht="15" customHeight="1">
      <c r="A9" s="540"/>
      <c r="B9" s="537"/>
      <c r="C9" s="145"/>
      <c r="D9" s="145"/>
      <c r="E9" s="138" t="s">
        <v>171</v>
      </c>
      <c r="F9" s="140">
        <v>7.5</v>
      </c>
      <c r="G9" s="140">
        <v>7.5</v>
      </c>
      <c r="H9" s="318"/>
      <c r="I9" s="318"/>
      <c r="J9" s="318"/>
      <c r="K9" s="318"/>
      <c r="L9" s="144">
        <v>10</v>
      </c>
      <c r="M9" s="144">
        <v>10</v>
      </c>
      <c r="N9" s="144"/>
      <c r="O9" s="144"/>
      <c r="P9" s="144"/>
      <c r="Q9" s="144"/>
    </row>
    <row r="10" spans="1:17" ht="15" customHeight="1">
      <c r="A10" s="538">
        <v>495</v>
      </c>
      <c r="B10" s="535" t="s">
        <v>273</v>
      </c>
      <c r="C10" s="331">
        <v>200</v>
      </c>
      <c r="D10" s="160">
        <v>200</v>
      </c>
      <c r="E10" s="163" t="s">
        <v>274</v>
      </c>
      <c r="F10" s="163">
        <v>1</v>
      </c>
      <c r="G10" s="163">
        <v>50</v>
      </c>
      <c r="H10" s="164">
        <v>1.5</v>
      </c>
      <c r="I10" s="164">
        <v>1.3</v>
      </c>
      <c r="J10" s="164">
        <v>15.9</v>
      </c>
      <c r="K10" s="164">
        <v>81</v>
      </c>
      <c r="L10" s="163">
        <v>1</v>
      </c>
      <c r="M10" s="163">
        <v>50</v>
      </c>
      <c r="N10" s="164">
        <v>1.5</v>
      </c>
      <c r="O10" s="164">
        <v>1.3</v>
      </c>
      <c r="P10" s="164">
        <v>15.9</v>
      </c>
      <c r="Q10" s="164">
        <v>81</v>
      </c>
    </row>
    <row r="11" spans="1:17" ht="15" customHeight="1">
      <c r="A11" s="539"/>
      <c r="B11" s="536"/>
      <c r="C11" s="333"/>
      <c r="D11" s="333"/>
      <c r="E11" s="163" t="s">
        <v>50</v>
      </c>
      <c r="F11" s="163">
        <v>80</v>
      </c>
      <c r="G11" s="163">
        <v>80</v>
      </c>
      <c r="H11" s="318"/>
      <c r="I11" s="318"/>
      <c r="J11" s="143"/>
      <c r="K11" s="143"/>
      <c r="L11" s="163">
        <v>80</v>
      </c>
      <c r="M11" s="163">
        <v>80</v>
      </c>
      <c r="N11" s="318"/>
      <c r="O11" s="318"/>
      <c r="P11" s="143"/>
      <c r="Q11" s="143"/>
    </row>
    <row r="12" spans="1:17" ht="15" customHeight="1">
      <c r="A12" s="539"/>
      <c r="B12" s="536"/>
      <c r="C12" s="333"/>
      <c r="D12" s="333"/>
      <c r="E12" s="163" t="s">
        <v>32</v>
      </c>
      <c r="F12" s="163">
        <v>13</v>
      </c>
      <c r="G12" s="163">
        <v>13</v>
      </c>
      <c r="H12" s="318"/>
      <c r="I12" s="318"/>
      <c r="J12" s="143"/>
      <c r="K12" s="143"/>
      <c r="L12" s="163">
        <v>13</v>
      </c>
      <c r="M12" s="163">
        <v>13</v>
      </c>
      <c r="N12" s="318"/>
      <c r="O12" s="318"/>
      <c r="P12" s="143"/>
      <c r="Q12" s="143"/>
    </row>
    <row r="13" spans="1:17" ht="15" customHeight="1">
      <c r="A13" s="540"/>
      <c r="B13" s="537"/>
      <c r="C13" s="333"/>
      <c r="D13" s="333"/>
      <c r="E13" s="163" t="s">
        <v>216</v>
      </c>
      <c r="F13" s="163">
        <v>150</v>
      </c>
      <c r="G13" s="163">
        <v>150</v>
      </c>
      <c r="H13" s="318"/>
      <c r="I13" s="318"/>
      <c r="J13" s="143"/>
      <c r="K13" s="143"/>
      <c r="L13" s="163">
        <v>150</v>
      </c>
      <c r="M13" s="163">
        <v>150</v>
      </c>
      <c r="N13" s="318"/>
      <c r="O13" s="318"/>
      <c r="P13" s="143"/>
      <c r="Q13" s="143"/>
    </row>
    <row r="14" spans="1:17" ht="13.5" customHeight="1">
      <c r="A14" s="373">
        <v>111</v>
      </c>
      <c r="B14" s="419" t="s">
        <v>299</v>
      </c>
      <c r="C14" s="88">
        <v>40</v>
      </c>
      <c r="D14" s="88">
        <v>60</v>
      </c>
      <c r="E14" s="321" t="s">
        <v>300</v>
      </c>
      <c r="F14" s="322">
        <v>40</v>
      </c>
      <c r="G14" s="322">
        <v>40</v>
      </c>
      <c r="H14" s="323">
        <v>3</v>
      </c>
      <c r="I14" s="323">
        <v>1.1599999999999999</v>
      </c>
      <c r="J14" s="323">
        <v>20.5</v>
      </c>
      <c r="K14" s="323">
        <v>104</v>
      </c>
      <c r="L14" s="322">
        <v>60</v>
      </c>
      <c r="M14" s="322">
        <v>60</v>
      </c>
      <c r="N14" s="323">
        <v>4.5</v>
      </c>
      <c r="O14" s="323">
        <v>1.8</v>
      </c>
      <c r="P14" s="323">
        <v>30.8</v>
      </c>
      <c r="Q14" s="323">
        <v>137</v>
      </c>
    </row>
    <row r="15" spans="1:17" hidden="1">
      <c r="A15" s="373"/>
      <c r="B15" s="419"/>
      <c r="C15" s="88"/>
      <c r="D15" s="88"/>
      <c r="E15" s="334"/>
      <c r="F15" s="335"/>
      <c r="G15" s="335"/>
      <c r="H15" s="323"/>
      <c r="I15" s="323"/>
      <c r="J15" s="323"/>
      <c r="K15" s="323"/>
      <c r="L15" s="336"/>
      <c r="M15" s="336"/>
      <c r="N15" s="323"/>
      <c r="O15" s="323"/>
      <c r="P15" s="323"/>
      <c r="Q15" s="323"/>
    </row>
    <row r="16" spans="1:17">
      <c r="A16" s="367">
        <v>112</v>
      </c>
      <c r="B16" s="420" t="s">
        <v>127</v>
      </c>
      <c r="C16" s="89">
        <v>140</v>
      </c>
      <c r="D16" s="88">
        <v>140</v>
      </c>
      <c r="E16" s="321" t="s">
        <v>57</v>
      </c>
      <c r="F16" s="322">
        <v>140</v>
      </c>
      <c r="G16" s="322">
        <v>140</v>
      </c>
      <c r="H16" s="52">
        <v>0.5</v>
      </c>
      <c r="I16" s="52">
        <v>0.5</v>
      </c>
      <c r="J16" s="52">
        <v>13.7</v>
      </c>
      <c r="K16" s="52">
        <v>66</v>
      </c>
      <c r="L16" s="112">
        <v>140</v>
      </c>
      <c r="M16" s="112">
        <v>140</v>
      </c>
      <c r="N16" s="52">
        <v>0.5</v>
      </c>
      <c r="O16" s="52">
        <v>0.5</v>
      </c>
      <c r="P16" s="52">
        <v>13.7</v>
      </c>
      <c r="Q16" s="52">
        <v>66</v>
      </c>
    </row>
    <row r="17" spans="1:17">
      <c r="A17" s="337"/>
      <c r="B17" s="553" t="s">
        <v>154</v>
      </c>
      <c r="C17" s="554"/>
      <c r="D17" s="364"/>
      <c r="E17" s="297"/>
      <c r="F17" s="218"/>
      <c r="G17" s="218"/>
      <c r="H17" s="350">
        <f>SUM(H5:H16)</f>
        <v>14.370000000000001</v>
      </c>
      <c r="I17" s="350">
        <f t="shared" ref="I17:K17" si="0">SUM(I5:I16)</f>
        <v>14.920000000000002</v>
      </c>
      <c r="J17" s="350">
        <f t="shared" si="0"/>
        <v>74.849999999999994</v>
      </c>
      <c r="K17" s="350">
        <f t="shared" si="0"/>
        <v>526.25</v>
      </c>
      <c r="L17" s="338"/>
      <c r="M17" s="338"/>
      <c r="N17" s="350">
        <f t="shared" ref="N17" si="1">SUM(N5:N16)</f>
        <v>18.16</v>
      </c>
      <c r="O17" s="350">
        <f t="shared" ref="O17" si="2">SUM(O5:O16)</f>
        <v>18.78</v>
      </c>
      <c r="P17" s="350">
        <f t="shared" ref="P17" si="3">SUM(P5:P16)</f>
        <v>93.3</v>
      </c>
      <c r="Q17" s="350">
        <f t="shared" ref="Q17" si="4">SUM(Q5:Q16)</f>
        <v>630</v>
      </c>
    </row>
    <row r="18" spans="1:17">
      <c r="A18" s="555" t="s">
        <v>128</v>
      </c>
      <c r="B18" s="556"/>
      <c r="C18" s="556"/>
      <c r="D18" s="556"/>
      <c r="E18" s="556"/>
      <c r="F18" s="556"/>
      <c r="G18" s="557"/>
      <c r="H18" s="326"/>
      <c r="I18" s="326"/>
      <c r="J18" s="326"/>
      <c r="K18" s="326"/>
      <c r="L18" s="337"/>
      <c r="M18" s="337"/>
      <c r="N18" s="337"/>
      <c r="O18" s="337"/>
      <c r="P18" s="337"/>
      <c r="Q18" s="340"/>
    </row>
    <row r="19" spans="1:17" ht="15" customHeight="1">
      <c r="A19" s="368">
        <v>106</v>
      </c>
      <c r="B19" s="488" t="s">
        <v>305</v>
      </c>
      <c r="C19" s="160">
        <v>100</v>
      </c>
      <c r="D19" s="160">
        <v>100</v>
      </c>
      <c r="E19" s="317" t="s">
        <v>380</v>
      </c>
      <c r="F19" s="314">
        <v>107</v>
      </c>
      <c r="G19" s="314">
        <v>100</v>
      </c>
      <c r="H19" s="316">
        <v>0.8</v>
      </c>
      <c r="I19" s="316">
        <v>0.1</v>
      </c>
      <c r="J19" s="316">
        <v>2.5</v>
      </c>
      <c r="K19" s="168">
        <v>14</v>
      </c>
      <c r="L19" s="314">
        <v>107</v>
      </c>
      <c r="M19" s="314">
        <v>100</v>
      </c>
      <c r="N19" s="316">
        <v>0.8</v>
      </c>
      <c r="O19" s="316">
        <v>0.1</v>
      </c>
      <c r="P19" s="316">
        <v>2.5</v>
      </c>
      <c r="Q19" s="168">
        <v>14</v>
      </c>
    </row>
    <row r="20" spans="1:17" ht="16.5" customHeight="1">
      <c r="A20" s="550" t="s">
        <v>218</v>
      </c>
      <c r="B20" s="561" t="s">
        <v>287</v>
      </c>
      <c r="C20" s="51" t="s">
        <v>133</v>
      </c>
      <c r="D20" s="51" t="s">
        <v>288</v>
      </c>
      <c r="E20" s="297" t="s">
        <v>43</v>
      </c>
      <c r="F20" s="301">
        <v>20</v>
      </c>
      <c r="G20" s="301">
        <v>16</v>
      </c>
      <c r="H20" s="168">
        <v>1.4</v>
      </c>
      <c r="I20" s="168">
        <v>4</v>
      </c>
      <c r="J20" s="168">
        <v>8.5</v>
      </c>
      <c r="K20" s="168">
        <v>76</v>
      </c>
      <c r="L20" s="301">
        <v>25</v>
      </c>
      <c r="M20" s="301">
        <v>20</v>
      </c>
      <c r="N20" s="168">
        <v>1.8</v>
      </c>
      <c r="O20" s="168">
        <v>5</v>
      </c>
      <c r="P20" s="168">
        <v>10.7</v>
      </c>
      <c r="Q20" s="168">
        <v>95</v>
      </c>
    </row>
    <row r="21" spans="1:17">
      <c r="A21" s="551"/>
      <c r="B21" s="562"/>
      <c r="C21" s="51"/>
      <c r="D21" s="51"/>
      <c r="E21" s="297" t="s">
        <v>44</v>
      </c>
      <c r="F21" s="301">
        <v>40</v>
      </c>
      <c r="G21" s="301">
        <v>32</v>
      </c>
      <c r="H21" s="168"/>
      <c r="I21" s="168"/>
      <c r="J21" s="168"/>
      <c r="K21" s="168"/>
      <c r="L21" s="301">
        <v>50</v>
      </c>
      <c r="M21" s="301">
        <v>40</v>
      </c>
      <c r="N21" s="168"/>
      <c r="O21" s="168"/>
      <c r="P21" s="168"/>
      <c r="Q21" s="168"/>
    </row>
    <row r="22" spans="1:17">
      <c r="A22" s="551"/>
      <c r="B22" s="562"/>
      <c r="C22" s="51"/>
      <c r="D22" s="51"/>
      <c r="E22" s="297" t="s">
        <v>34</v>
      </c>
      <c r="F22" s="301">
        <v>21.4</v>
      </c>
      <c r="G22" s="301">
        <v>16</v>
      </c>
      <c r="H22" s="168"/>
      <c r="I22" s="168"/>
      <c r="J22" s="168"/>
      <c r="K22" s="168"/>
      <c r="L22" s="218">
        <v>26.75</v>
      </c>
      <c r="M22" s="301">
        <v>20</v>
      </c>
      <c r="N22" s="168"/>
      <c r="O22" s="168"/>
      <c r="P22" s="168"/>
      <c r="Q22" s="168"/>
    </row>
    <row r="23" spans="1:17" ht="14.25" customHeight="1">
      <c r="A23" s="551"/>
      <c r="B23" s="562"/>
      <c r="C23" s="51"/>
      <c r="D23" s="51"/>
      <c r="E23" s="297" t="s">
        <v>36</v>
      </c>
      <c r="F23" s="301">
        <v>12.6</v>
      </c>
      <c r="G23" s="301">
        <v>10</v>
      </c>
      <c r="H23" s="168"/>
      <c r="I23" s="168"/>
      <c r="J23" s="168"/>
      <c r="K23" s="168"/>
      <c r="L23" s="218">
        <v>15.75</v>
      </c>
      <c r="M23" s="218">
        <v>12.5</v>
      </c>
      <c r="N23" s="168"/>
      <c r="O23" s="168"/>
      <c r="P23" s="168"/>
      <c r="Q23" s="168"/>
    </row>
    <row r="24" spans="1:17">
      <c r="A24" s="551"/>
      <c r="B24" s="562"/>
      <c r="C24" s="51"/>
      <c r="D24" s="51"/>
      <c r="E24" s="297" t="s">
        <v>35</v>
      </c>
      <c r="F24" s="301">
        <v>9.6</v>
      </c>
      <c r="G24" s="301">
        <v>8</v>
      </c>
      <c r="H24" s="168"/>
      <c r="I24" s="168"/>
      <c r="J24" s="168"/>
      <c r="K24" s="168"/>
      <c r="L24" s="301">
        <v>12</v>
      </c>
      <c r="M24" s="301">
        <v>10</v>
      </c>
      <c r="N24" s="168"/>
      <c r="O24" s="168"/>
      <c r="P24" s="168"/>
      <c r="Q24" s="168"/>
    </row>
    <row r="25" spans="1:17">
      <c r="A25" s="551"/>
      <c r="B25" s="562"/>
      <c r="C25" s="51"/>
      <c r="D25" s="51"/>
      <c r="E25" s="297" t="s">
        <v>78</v>
      </c>
      <c r="F25" s="301">
        <v>6</v>
      </c>
      <c r="G25" s="301">
        <v>6</v>
      </c>
      <c r="H25" s="168"/>
      <c r="I25" s="168"/>
      <c r="J25" s="168"/>
      <c r="K25" s="168"/>
      <c r="L25" s="218">
        <v>7.5</v>
      </c>
      <c r="M25" s="218">
        <v>7.5</v>
      </c>
      <c r="N25" s="168"/>
      <c r="O25" s="168"/>
      <c r="P25" s="168"/>
      <c r="Q25" s="168"/>
    </row>
    <row r="26" spans="1:17">
      <c r="A26" s="551"/>
      <c r="B26" s="562"/>
      <c r="C26" s="51"/>
      <c r="D26" s="51"/>
      <c r="E26" s="297" t="s">
        <v>38</v>
      </c>
      <c r="F26" s="218">
        <v>4.5</v>
      </c>
      <c r="G26" s="218">
        <v>4.5</v>
      </c>
      <c r="H26" s="168"/>
      <c r="I26" s="168"/>
      <c r="J26" s="168"/>
      <c r="K26" s="168"/>
      <c r="L26" s="301">
        <v>5</v>
      </c>
      <c r="M26" s="301">
        <v>5</v>
      </c>
      <c r="N26" s="168"/>
      <c r="O26" s="168"/>
      <c r="P26" s="168"/>
      <c r="Q26" s="168"/>
    </row>
    <row r="27" spans="1:17">
      <c r="A27" s="551"/>
      <c r="B27" s="562"/>
      <c r="C27" s="51"/>
      <c r="D27" s="51"/>
      <c r="E27" s="297" t="s">
        <v>120</v>
      </c>
      <c r="F27" s="301">
        <v>1</v>
      </c>
      <c r="G27" s="301">
        <v>1</v>
      </c>
      <c r="H27" s="168"/>
      <c r="I27" s="168"/>
      <c r="J27" s="168"/>
      <c r="K27" s="168"/>
      <c r="L27" s="301">
        <v>1</v>
      </c>
      <c r="M27" s="301">
        <v>1</v>
      </c>
      <c r="N27" s="168"/>
      <c r="O27" s="168"/>
      <c r="P27" s="168"/>
      <c r="Q27" s="168"/>
    </row>
    <row r="28" spans="1:17" ht="15.75" customHeight="1">
      <c r="A28" s="552"/>
      <c r="B28" s="563"/>
      <c r="C28" s="51"/>
      <c r="D28" s="51"/>
      <c r="E28" s="192" t="s">
        <v>180</v>
      </c>
      <c r="F28" s="301">
        <v>24</v>
      </c>
      <c r="G28" s="301">
        <v>15</v>
      </c>
      <c r="H28" s="384"/>
      <c r="I28" s="384"/>
      <c r="J28" s="384"/>
      <c r="K28" s="152"/>
      <c r="L28" s="347">
        <v>40</v>
      </c>
      <c r="M28" s="347">
        <v>25</v>
      </c>
      <c r="N28" s="152"/>
      <c r="O28" s="152"/>
      <c r="P28" s="152"/>
      <c r="Q28" s="152"/>
    </row>
    <row r="29" spans="1:17" ht="15.75" customHeight="1">
      <c r="A29" s="550">
        <v>343</v>
      </c>
      <c r="B29" s="561" t="s">
        <v>363</v>
      </c>
      <c r="C29" s="88">
        <v>120</v>
      </c>
      <c r="D29" s="88">
        <v>160</v>
      </c>
      <c r="E29" s="192" t="s">
        <v>95</v>
      </c>
      <c r="F29" s="301">
        <v>126</v>
      </c>
      <c r="G29" s="301">
        <v>115</v>
      </c>
      <c r="H29" s="194">
        <v>11.4</v>
      </c>
      <c r="I29" s="194">
        <v>6.1</v>
      </c>
      <c r="J29" s="194">
        <v>5.7</v>
      </c>
      <c r="K29" s="168">
        <v>122</v>
      </c>
      <c r="L29" s="301">
        <v>126</v>
      </c>
      <c r="M29" s="301">
        <v>115</v>
      </c>
      <c r="N29" s="194">
        <v>15.2</v>
      </c>
      <c r="O29" s="194">
        <v>8.1999999999999993</v>
      </c>
      <c r="P29" s="194">
        <v>7.6</v>
      </c>
      <c r="Q29" s="168">
        <v>163</v>
      </c>
    </row>
    <row r="30" spans="1:17">
      <c r="A30" s="551"/>
      <c r="B30" s="562"/>
      <c r="C30" s="211"/>
      <c r="D30" s="211"/>
      <c r="E30" s="297" t="s">
        <v>36</v>
      </c>
      <c r="F30" s="301">
        <v>32</v>
      </c>
      <c r="G30" s="301">
        <v>25</v>
      </c>
      <c r="H30" s="298"/>
      <c r="I30" s="298"/>
      <c r="J30" s="298"/>
      <c r="K30" s="298"/>
      <c r="L30" s="301">
        <v>32</v>
      </c>
      <c r="M30" s="301">
        <v>25</v>
      </c>
      <c r="N30" s="298"/>
      <c r="O30" s="298"/>
      <c r="P30" s="298"/>
      <c r="Q30" s="298"/>
    </row>
    <row r="31" spans="1:17">
      <c r="A31" s="551"/>
      <c r="B31" s="562"/>
      <c r="C31" s="211"/>
      <c r="D31" s="211"/>
      <c r="E31" s="297" t="s">
        <v>35</v>
      </c>
      <c r="F31" s="301">
        <v>17</v>
      </c>
      <c r="G31" s="301">
        <v>14</v>
      </c>
      <c r="H31" s="298"/>
      <c r="I31" s="298"/>
      <c r="J31" s="298"/>
      <c r="K31" s="298"/>
      <c r="L31" s="301">
        <v>17</v>
      </c>
      <c r="M31" s="301">
        <v>14</v>
      </c>
      <c r="N31" s="298"/>
      <c r="O31" s="298"/>
      <c r="P31" s="298"/>
      <c r="Q31" s="298"/>
    </row>
    <row r="32" spans="1:17">
      <c r="A32" s="551"/>
      <c r="B32" s="562"/>
      <c r="C32" s="211"/>
      <c r="D32" s="211"/>
      <c r="E32" s="297" t="s">
        <v>78</v>
      </c>
      <c r="F32" s="301">
        <v>9</v>
      </c>
      <c r="G32" s="301">
        <v>9</v>
      </c>
      <c r="H32" s="339"/>
      <c r="I32" s="339"/>
      <c r="J32" s="339"/>
      <c r="K32" s="300"/>
      <c r="L32" s="301">
        <v>9</v>
      </c>
      <c r="M32" s="301">
        <v>9</v>
      </c>
      <c r="N32" s="340"/>
      <c r="O32" s="340"/>
      <c r="P32" s="340"/>
      <c r="Q32" s="194"/>
    </row>
    <row r="33" spans="1:17">
      <c r="A33" s="551"/>
      <c r="B33" s="562"/>
      <c r="C33" s="211"/>
      <c r="D33" s="211"/>
      <c r="E33" s="297" t="s">
        <v>38</v>
      </c>
      <c r="F33" s="301">
        <v>7</v>
      </c>
      <c r="G33" s="301">
        <v>7</v>
      </c>
      <c r="H33" s="341"/>
      <c r="I33" s="341"/>
      <c r="J33" s="341"/>
      <c r="K33" s="341"/>
      <c r="L33" s="301">
        <v>7</v>
      </c>
      <c r="M33" s="301">
        <v>7</v>
      </c>
      <c r="N33" s="298"/>
      <c r="O33" s="298"/>
      <c r="P33" s="298"/>
      <c r="Q33" s="298"/>
    </row>
    <row r="34" spans="1:17">
      <c r="A34" s="552"/>
      <c r="B34" s="563"/>
      <c r="C34" s="211"/>
      <c r="D34" s="211"/>
      <c r="E34" s="297" t="s">
        <v>364</v>
      </c>
      <c r="F34" s="342"/>
      <c r="G34" s="342">
        <v>50</v>
      </c>
      <c r="H34" s="343"/>
      <c r="I34" s="343"/>
      <c r="J34" s="343"/>
      <c r="K34" s="343"/>
      <c r="L34" s="342"/>
      <c r="M34" s="342">
        <v>90</v>
      </c>
      <c r="N34" s="298"/>
      <c r="O34" s="298"/>
      <c r="P34" s="298"/>
      <c r="Q34" s="298"/>
    </row>
    <row r="35" spans="1:17">
      <c r="A35" s="564">
        <v>426</v>
      </c>
      <c r="B35" s="561" t="s">
        <v>362</v>
      </c>
      <c r="C35" s="88">
        <v>150</v>
      </c>
      <c r="D35" s="88">
        <v>180</v>
      </c>
      <c r="E35" s="297" t="s">
        <v>64</v>
      </c>
      <c r="F35" s="297">
        <v>198</v>
      </c>
      <c r="G35" s="297">
        <v>148</v>
      </c>
      <c r="H35" s="383">
        <v>2.8</v>
      </c>
      <c r="I35" s="383">
        <v>7.3</v>
      </c>
      <c r="J35" s="383">
        <v>19</v>
      </c>
      <c r="K35" s="383">
        <v>153</v>
      </c>
      <c r="L35" s="301">
        <v>237</v>
      </c>
      <c r="M35" s="218">
        <v>178.2</v>
      </c>
      <c r="N35" s="194">
        <v>3.4</v>
      </c>
      <c r="O35" s="194">
        <v>8.8000000000000007</v>
      </c>
      <c r="P35" s="194">
        <v>22.8</v>
      </c>
      <c r="Q35" s="168">
        <v>183</v>
      </c>
    </row>
    <row r="36" spans="1:17">
      <c r="A36" s="565"/>
      <c r="B36" s="563"/>
      <c r="C36" s="51"/>
      <c r="D36" s="51"/>
      <c r="E36" s="297" t="s">
        <v>30</v>
      </c>
      <c r="F36" s="322">
        <v>6</v>
      </c>
      <c r="G36" s="322">
        <v>6</v>
      </c>
      <c r="H36" s="344"/>
      <c r="I36" s="344"/>
      <c r="J36" s="344"/>
      <c r="K36" s="344"/>
      <c r="L36" s="218">
        <v>7.5</v>
      </c>
      <c r="M36" s="218">
        <v>7.5</v>
      </c>
      <c r="N36" s="345"/>
      <c r="O36" s="345"/>
      <c r="P36" s="345"/>
      <c r="Q36" s="351"/>
    </row>
    <row r="37" spans="1:17">
      <c r="A37" s="559">
        <v>508</v>
      </c>
      <c r="B37" s="560" t="s">
        <v>150</v>
      </c>
      <c r="C37" s="308">
        <v>200</v>
      </c>
      <c r="D37" s="308">
        <v>200</v>
      </c>
      <c r="E37" s="346" t="s">
        <v>91</v>
      </c>
      <c r="F37" s="347">
        <v>25</v>
      </c>
      <c r="G37" s="348">
        <v>30.5</v>
      </c>
      <c r="H37" s="152">
        <v>0.5</v>
      </c>
      <c r="I37" s="152">
        <v>0</v>
      </c>
      <c r="J37" s="152">
        <v>27</v>
      </c>
      <c r="K37" s="152">
        <v>110</v>
      </c>
      <c r="L37" s="301">
        <v>25</v>
      </c>
      <c r="M37" s="218">
        <v>30.5</v>
      </c>
      <c r="N37" s="168">
        <v>0.5</v>
      </c>
      <c r="O37" s="168">
        <v>0</v>
      </c>
      <c r="P37" s="168">
        <v>27</v>
      </c>
      <c r="Q37" s="168">
        <v>110</v>
      </c>
    </row>
    <row r="38" spans="1:17">
      <c r="A38" s="559"/>
      <c r="B38" s="560"/>
      <c r="C38" s="190"/>
      <c r="D38" s="190"/>
      <c r="E38" s="346" t="s">
        <v>32</v>
      </c>
      <c r="F38" s="347">
        <v>13</v>
      </c>
      <c r="G38" s="347">
        <v>13</v>
      </c>
      <c r="H38" s="153"/>
      <c r="I38" s="153"/>
      <c r="J38" s="153"/>
      <c r="K38" s="153"/>
      <c r="L38" s="301">
        <v>13</v>
      </c>
      <c r="M38" s="301">
        <v>13</v>
      </c>
      <c r="N38" s="194"/>
      <c r="O38" s="194"/>
      <c r="P38" s="194"/>
      <c r="Q38" s="194"/>
    </row>
    <row r="39" spans="1:17" ht="13.5" customHeight="1">
      <c r="A39" s="72">
        <v>108</v>
      </c>
      <c r="B39" s="496" t="s">
        <v>144</v>
      </c>
      <c r="C39" s="56">
        <v>50</v>
      </c>
      <c r="D39" s="56">
        <v>60</v>
      </c>
      <c r="E39" s="297" t="s">
        <v>11</v>
      </c>
      <c r="F39" s="301">
        <v>50</v>
      </c>
      <c r="G39" s="301">
        <v>50</v>
      </c>
      <c r="H39" s="298">
        <v>3.8</v>
      </c>
      <c r="I39" s="298">
        <v>0.4</v>
      </c>
      <c r="J39" s="298">
        <v>24.6</v>
      </c>
      <c r="K39" s="298">
        <v>117</v>
      </c>
      <c r="L39" s="301">
        <v>60</v>
      </c>
      <c r="M39" s="301">
        <v>60</v>
      </c>
      <c r="N39" s="298">
        <v>4.5999999999999996</v>
      </c>
      <c r="O39" s="298">
        <v>0.5</v>
      </c>
      <c r="P39" s="298">
        <v>29.5</v>
      </c>
      <c r="Q39" s="298">
        <v>140</v>
      </c>
    </row>
    <row r="40" spans="1:17">
      <c r="A40" s="72">
        <v>109</v>
      </c>
      <c r="B40" s="496" t="s">
        <v>151</v>
      </c>
      <c r="C40" s="56">
        <v>50</v>
      </c>
      <c r="D40" s="56">
        <v>70</v>
      </c>
      <c r="E40" s="297" t="s">
        <v>15</v>
      </c>
      <c r="F40" s="301">
        <v>50</v>
      </c>
      <c r="G40" s="301">
        <v>50</v>
      </c>
      <c r="H40" s="298">
        <v>3.3</v>
      </c>
      <c r="I40" s="298">
        <v>0.6</v>
      </c>
      <c r="J40" s="298">
        <v>16.7</v>
      </c>
      <c r="K40" s="298">
        <v>87</v>
      </c>
      <c r="L40" s="301">
        <v>70</v>
      </c>
      <c r="M40" s="301">
        <v>70</v>
      </c>
      <c r="N40" s="298">
        <v>4.5999999999999996</v>
      </c>
      <c r="O40" s="298">
        <v>0.8</v>
      </c>
      <c r="P40" s="298">
        <v>23.4</v>
      </c>
      <c r="Q40" s="298">
        <v>121</v>
      </c>
    </row>
    <row r="41" spans="1:17">
      <c r="A41" s="337"/>
      <c r="B41" s="349" t="s">
        <v>174</v>
      </c>
      <c r="C41" s="297"/>
      <c r="D41" s="297"/>
      <c r="E41" s="297"/>
      <c r="F41" s="326"/>
      <c r="G41" s="326"/>
      <c r="H41" s="350">
        <f>SUM(H19:H40)</f>
        <v>24.000000000000004</v>
      </c>
      <c r="I41" s="350">
        <f>SUM(I19:I40)</f>
        <v>18.5</v>
      </c>
      <c r="J41" s="350">
        <f>SUM(J19:J40)</f>
        <v>104.00000000000001</v>
      </c>
      <c r="K41" s="350">
        <f>SUM(K19:K40)</f>
        <v>679</v>
      </c>
      <c r="L41" s="338"/>
      <c r="M41" s="338"/>
      <c r="N41" s="350">
        <f>SUM(N19:N40)</f>
        <v>30.9</v>
      </c>
      <c r="O41" s="350">
        <f>SUM(O19:O40)</f>
        <v>23.400000000000002</v>
      </c>
      <c r="P41" s="350">
        <f>SUM(P19:P40)</f>
        <v>123.5</v>
      </c>
      <c r="Q41" s="58">
        <f>SUM(Q19:Q40)</f>
        <v>826</v>
      </c>
    </row>
    <row r="42" spans="1:17">
      <c r="A42" s="337"/>
      <c r="B42" s="349" t="s">
        <v>155</v>
      </c>
      <c r="C42" s="297"/>
      <c r="D42" s="297"/>
      <c r="E42" s="297"/>
      <c r="F42" s="326"/>
      <c r="G42" s="326"/>
      <c r="H42" s="408">
        <f>H41+H17</f>
        <v>38.370000000000005</v>
      </c>
      <c r="I42" s="408">
        <f>I41+I17</f>
        <v>33.42</v>
      </c>
      <c r="J42" s="408">
        <f>J41+J17</f>
        <v>178.85000000000002</v>
      </c>
      <c r="K42" s="408">
        <f>K41+K17</f>
        <v>1205.25</v>
      </c>
      <c r="L42" s="326"/>
      <c r="M42" s="326"/>
      <c r="N42" s="350">
        <f>N41+N17</f>
        <v>49.06</v>
      </c>
      <c r="O42" s="350">
        <f>O41+O17</f>
        <v>42.180000000000007</v>
      </c>
      <c r="P42" s="350">
        <f>P41+P17</f>
        <v>216.8</v>
      </c>
      <c r="Q42" s="58">
        <f>Q41+Q17</f>
        <v>1456</v>
      </c>
    </row>
    <row r="43" spans="1:17" ht="15" customHeight="1">
      <c r="A43" s="566" t="s">
        <v>134</v>
      </c>
      <c r="B43" s="567"/>
      <c r="C43" s="567"/>
      <c r="D43" s="567"/>
      <c r="E43" s="568"/>
      <c r="F43" s="337"/>
      <c r="G43" s="337"/>
      <c r="H43" s="33"/>
      <c r="I43" s="33"/>
      <c r="J43" s="33"/>
      <c r="K43" s="33"/>
      <c r="L43" s="33"/>
      <c r="M43" s="33"/>
      <c r="N43" s="33"/>
      <c r="O43" s="33"/>
      <c r="P43" s="33"/>
      <c r="Q43" s="23"/>
    </row>
    <row r="44" spans="1:17" ht="25.5" customHeight="1">
      <c r="A44" s="548">
        <v>22</v>
      </c>
      <c r="B44" s="549" t="s">
        <v>135</v>
      </c>
      <c r="C44" s="56"/>
      <c r="D44" s="56">
        <v>100</v>
      </c>
      <c r="E44" s="192" t="s">
        <v>59</v>
      </c>
      <c r="F44" s="301">
        <v>108</v>
      </c>
      <c r="G44" s="301">
        <v>91</v>
      </c>
      <c r="H44" s="157">
        <v>1</v>
      </c>
      <c r="I44" s="157">
        <v>10.199999999999999</v>
      </c>
      <c r="J44" s="157">
        <v>3.5</v>
      </c>
      <c r="K44" s="157">
        <v>110</v>
      </c>
      <c r="L44" s="33"/>
      <c r="M44" s="33"/>
      <c r="N44" s="33"/>
      <c r="O44" s="33"/>
      <c r="P44" s="33"/>
      <c r="Q44" s="23"/>
    </row>
    <row r="45" spans="1:17" ht="15" customHeight="1">
      <c r="A45" s="548"/>
      <c r="B45" s="549"/>
      <c r="C45" s="56"/>
      <c r="D45" s="56"/>
      <c r="E45" s="192" t="s">
        <v>172</v>
      </c>
      <c r="F45" s="301">
        <v>10</v>
      </c>
      <c r="G45" s="301">
        <v>10</v>
      </c>
      <c r="H45" s="42"/>
      <c r="I45" s="42"/>
      <c r="J45" s="42"/>
      <c r="K45" s="42"/>
      <c r="L45" s="33"/>
      <c r="M45" s="33"/>
      <c r="N45" s="33"/>
      <c r="O45" s="33"/>
      <c r="P45" s="33"/>
      <c r="Q45" s="23"/>
    </row>
    <row r="46" spans="1:17">
      <c r="A46" s="548">
        <v>66</v>
      </c>
      <c r="B46" s="550" t="s">
        <v>390</v>
      </c>
      <c r="C46" s="72"/>
      <c r="D46" s="72">
        <v>100</v>
      </c>
      <c r="E46" s="337" t="s">
        <v>34</v>
      </c>
      <c r="F46" s="301">
        <v>83</v>
      </c>
      <c r="G46" s="301">
        <v>60</v>
      </c>
      <c r="H46" s="377">
        <v>1.7</v>
      </c>
      <c r="I46" s="377">
        <v>5.3</v>
      </c>
      <c r="J46" s="377">
        <v>10.5</v>
      </c>
      <c r="K46" s="377">
        <v>96</v>
      </c>
      <c r="L46" s="33"/>
      <c r="M46" s="33"/>
      <c r="N46" s="33"/>
      <c r="O46" s="33"/>
      <c r="P46" s="33"/>
      <c r="Q46" s="23"/>
    </row>
    <row r="47" spans="1:17">
      <c r="A47" s="548"/>
      <c r="B47" s="551"/>
      <c r="C47" s="72"/>
      <c r="D47" s="72"/>
      <c r="E47" s="337" t="s">
        <v>35</v>
      </c>
      <c r="F47" s="301">
        <v>13</v>
      </c>
      <c r="G47" s="301">
        <v>11</v>
      </c>
      <c r="H47" s="33"/>
      <c r="I47" s="33"/>
      <c r="J47" s="33"/>
      <c r="K47" s="33"/>
      <c r="L47" s="33"/>
      <c r="M47" s="33"/>
      <c r="N47" s="33"/>
      <c r="O47" s="33"/>
      <c r="P47" s="33"/>
      <c r="Q47" s="23"/>
    </row>
    <row r="48" spans="1:17">
      <c r="A48" s="548"/>
      <c r="B48" s="551"/>
      <c r="C48" s="72"/>
      <c r="D48" s="72"/>
      <c r="E48" s="337" t="s">
        <v>391</v>
      </c>
      <c r="F48" s="301">
        <v>20</v>
      </c>
      <c r="G48" s="301">
        <v>13</v>
      </c>
      <c r="H48" s="33"/>
      <c r="I48" s="33"/>
      <c r="J48" s="33"/>
      <c r="K48" s="33"/>
      <c r="L48" s="33"/>
      <c r="M48" s="33"/>
      <c r="N48" s="33"/>
      <c r="O48" s="33"/>
      <c r="P48" s="33"/>
      <c r="Q48" s="23"/>
    </row>
    <row r="49" spans="1:17">
      <c r="A49" s="548"/>
      <c r="B49" s="551"/>
      <c r="C49" s="72"/>
      <c r="D49" s="72"/>
      <c r="E49" s="337" t="s">
        <v>36</v>
      </c>
      <c r="F49" s="301">
        <v>14</v>
      </c>
      <c r="G49" s="301">
        <v>11</v>
      </c>
      <c r="H49" s="33"/>
      <c r="I49" s="33"/>
      <c r="J49" s="33"/>
      <c r="K49" s="33"/>
      <c r="L49" s="33"/>
      <c r="M49" s="33"/>
      <c r="N49" s="33"/>
      <c r="O49" s="33"/>
      <c r="P49" s="33"/>
      <c r="Q49" s="23"/>
    </row>
    <row r="50" spans="1:17">
      <c r="A50" s="548"/>
      <c r="B50" s="552"/>
      <c r="C50" s="72"/>
      <c r="D50" s="72"/>
      <c r="E50" s="337" t="s">
        <v>38</v>
      </c>
      <c r="F50" s="301">
        <v>5</v>
      </c>
      <c r="G50" s="301">
        <v>5</v>
      </c>
      <c r="H50" s="33"/>
      <c r="I50" s="33"/>
      <c r="J50" s="33"/>
      <c r="K50" s="33"/>
      <c r="L50" s="33"/>
      <c r="M50" s="33"/>
      <c r="N50" s="33"/>
      <c r="O50" s="33"/>
      <c r="P50" s="33"/>
      <c r="Q50" s="23"/>
    </row>
    <row r="51" spans="1:17">
      <c r="A51" s="548">
        <v>381</v>
      </c>
      <c r="B51" s="548" t="s">
        <v>137</v>
      </c>
      <c r="C51" s="72"/>
      <c r="D51" s="72">
        <v>100</v>
      </c>
      <c r="E51" s="337" t="s">
        <v>40</v>
      </c>
      <c r="F51" s="301">
        <v>86</v>
      </c>
      <c r="G51" s="301">
        <v>86</v>
      </c>
      <c r="H51" s="151">
        <v>17.8</v>
      </c>
      <c r="I51" s="151">
        <v>17.5</v>
      </c>
      <c r="J51" s="151">
        <v>14.3</v>
      </c>
      <c r="K51" s="152">
        <v>286</v>
      </c>
      <c r="L51" s="33"/>
      <c r="M51" s="33"/>
      <c r="N51" s="33"/>
      <c r="O51" s="33"/>
      <c r="P51" s="33"/>
      <c r="Q51" s="23"/>
    </row>
    <row r="52" spans="1:17">
      <c r="A52" s="548"/>
      <c r="B52" s="548"/>
      <c r="C52" s="72"/>
      <c r="D52" s="72"/>
      <c r="E52" s="337" t="s">
        <v>11</v>
      </c>
      <c r="F52" s="301">
        <v>19</v>
      </c>
      <c r="G52" s="301">
        <v>19</v>
      </c>
      <c r="H52" s="33"/>
      <c r="I52" s="33"/>
      <c r="J52" s="33"/>
      <c r="K52" s="33"/>
      <c r="L52" s="33"/>
      <c r="M52" s="33"/>
      <c r="N52" s="33"/>
      <c r="O52" s="33"/>
      <c r="P52" s="33"/>
      <c r="Q52" s="23"/>
    </row>
    <row r="53" spans="1:17">
      <c r="A53" s="548"/>
      <c r="B53" s="548"/>
      <c r="C53" s="72"/>
      <c r="D53" s="72"/>
      <c r="E53" s="337" t="s">
        <v>46</v>
      </c>
      <c r="F53" s="301">
        <v>11</v>
      </c>
      <c r="G53" s="301">
        <v>11</v>
      </c>
      <c r="H53" s="33"/>
      <c r="I53" s="33"/>
      <c r="J53" s="33"/>
      <c r="K53" s="33"/>
      <c r="L53" s="33"/>
      <c r="M53" s="33"/>
      <c r="N53" s="33"/>
      <c r="O53" s="33"/>
      <c r="P53" s="33"/>
      <c r="Q53" s="23"/>
    </row>
    <row r="54" spans="1:17">
      <c r="A54" s="548"/>
      <c r="B54" s="548"/>
      <c r="C54" s="72"/>
      <c r="D54" s="72"/>
      <c r="E54" s="337" t="s">
        <v>30</v>
      </c>
      <c r="F54" s="301">
        <v>7</v>
      </c>
      <c r="G54" s="301">
        <v>7</v>
      </c>
      <c r="H54" s="33"/>
      <c r="I54" s="33"/>
      <c r="J54" s="33"/>
      <c r="K54" s="33"/>
      <c r="L54" s="33"/>
      <c r="M54" s="33"/>
      <c r="N54" s="33"/>
      <c r="O54" s="33"/>
      <c r="P54" s="33"/>
      <c r="Q54" s="23"/>
    </row>
    <row r="55" spans="1:17" ht="14.25" customHeight="1">
      <c r="A55" s="548">
        <v>390</v>
      </c>
      <c r="B55" s="558" t="s">
        <v>138</v>
      </c>
      <c r="C55" s="72"/>
      <c r="D55" s="72">
        <v>70</v>
      </c>
      <c r="E55" s="337" t="s">
        <v>67</v>
      </c>
      <c r="F55" s="497">
        <v>61</v>
      </c>
      <c r="G55" s="497">
        <v>44</v>
      </c>
      <c r="H55" s="378">
        <v>9.5</v>
      </c>
      <c r="I55" s="378">
        <v>15.3</v>
      </c>
      <c r="J55" s="378">
        <v>11.4</v>
      </c>
      <c r="K55" s="378">
        <v>221</v>
      </c>
      <c r="L55" s="33"/>
      <c r="M55" s="33"/>
      <c r="N55" s="33"/>
      <c r="O55" s="33"/>
      <c r="P55" s="33"/>
      <c r="Q55" s="23"/>
    </row>
    <row r="56" spans="1:17">
      <c r="A56" s="548"/>
      <c r="B56" s="558"/>
      <c r="C56" s="72"/>
      <c r="D56" s="72"/>
      <c r="E56" s="337" t="s">
        <v>68</v>
      </c>
      <c r="F56" s="497">
        <v>6</v>
      </c>
      <c r="G56" s="497">
        <v>6</v>
      </c>
      <c r="H56" s="265"/>
      <c r="I56" s="265"/>
      <c r="J56" s="265"/>
      <c r="K56" s="265"/>
      <c r="L56" s="33"/>
      <c r="M56" s="33"/>
      <c r="N56" s="33"/>
      <c r="O56" s="33"/>
      <c r="P56" s="33"/>
      <c r="Q56" s="23"/>
    </row>
    <row r="57" spans="1:17">
      <c r="A57" s="548"/>
      <c r="B57" s="558"/>
      <c r="C57" s="72"/>
      <c r="D57" s="72"/>
      <c r="E57" s="337" t="s">
        <v>35</v>
      </c>
      <c r="F57" s="497">
        <v>24.5</v>
      </c>
      <c r="G57" s="497">
        <v>21</v>
      </c>
      <c r="H57" s="265"/>
      <c r="I57" s="265"/>
      <c r="J57" s="265"/>
      <c r="K57" s="265"/>
      <c r="L57" s="33"/>
      <c r="M57" s="33"/>
      <c r="N57" s="33"/>
      <c r="O57" s="33"/>
      <c r="P57" s="33"/>
      <c r="Q57" s="23"/>
    </row>
    <row r="58" spans="1:17">
      <c r="A58" s="548"/>
      <c r="B58" s="558"/>
      <c r="C58" s="72"/>
      <c r="D58" s="72"/>
      <c r="E58" s="337" t="s">
        <v>56</v>
      </c>
      <c r="F58" s="497">
        <v>5</v>
      </c>
      <c r="G58" s="497">
        <v>5</v>
      </c>
      <c r="H58" s="265"/>
      <c r="I58" s="265"/>
      <c r="J58" s="265"/>
      <c r="K58" s="265"/>
      <c r="L58" s="33"/>
      <c r="M58" s="33"/>
      <c r="N58" s="33"/>
      <c r="O58" s="33"/>
      <c r="P58" s="33"/>
      <c r="Q58" s="23"/>
    </row>
    <row r="59" spans="1:17">
      <c r="A59" s="548"/>
      <c r="B59" s="558"/>
      <c r="C59" s="72"/>
      <c r="D59" s="72"/>
      <c r="E59" s="337" t="s">
        <v>30</v>
      </c>
      <c r="F59" s="497">
        <v>10</v>
      </c>
      <c r="G59" s="497">
        <v>10</v>
      </c>
      <c r="H59" s="265"/>
      <c r="I59" s="265"/>
      <c r="J59" s="265"/>
      <c r="K59" s="265"/>
      <c r="L59" s="33"/>
      <c r="M59" s="33"/>
      <c r="N59" s="33"/>
      <c r="O59" s="33"/>
      <c r="P59" s="33"/>
      <c r="Q59" s="23"/>
    </row>
    <row r="60" spans="1:17">
      <c r="A60" s="548">
        <v>237</v>
      </c>
      <c r="B60" s="558" t="s">
        <v>139</v>
      </c>
      <c r="C60" s="72"/>
      <c r="D60" s="72">
        <v>180</v>
      </c>
      <c r="E60" s="337" t="s">
        <v>48</v>
      </c>
      <c r="F60" s="301">
        <v>82.8</v>
      </c>
      <c r="G60" s="301">
        <v>82.8</v>
      </c>
      <c r="H60" s="157">
        <v>8.4</v>
      </c>
      <c r="I60" s="157">
        <v>8</v>
      </c>
      <c r="J60" s="157">
        <v>51</v>
      </c>
      <c r="K60" s="157">
        <v>300</v>
      </c>
      <c r="L60" s="33"/>
      <c r="M60" s="33"/>
      <c r="N60" s="33"/>
      <c r="O60" s="33"/>
      <c r="P60" s="33"/>
      <c r="Q60" s="23"/>
    </row>
    <row r="61" spans="1:17">
      <c r="A61" s="548"/>
      <c r="B61" s="558"/>
      <c r="C61" s="72"/>
      <c r="D61" s="72"/>
      <c r="E61" s="337" t="s">
        <v>30</v>
      </c>
      <c r="F61" s="301">
        <v>8.1</v>
      </c>
      <c r="G61" s="301">
        <v>8.1</v>
      </c>
      <c r="H61" s="33"/>
      <c r="I61" s="33"/>
      <c r="J61" s="33"/>
      <c r="K61" s="33"/>
      <c r="L61" s="33"/>
      <c r="M61" s="33"/>
      <c r="N61" s="33"/>
      <c r="O61" s="33"/>
      <c r="P61" s="33"/>
      <c r="Q61" s="23"/>
    </row>
  </sheetData>
  <mergeCells count="31">
    <mergeCell ref="A60:A61"/>
    <mergeCell ref="B60:B61"/>
    <mergeCell ref="A37:A38"/>
    <mergeCell ref="B37:B38"/>
    <mergeCell ref="A20:A28"/>
    <mergeCell ref="B20:B28"/>
    <mergeCell ref="B35:B36"/>
    <mergeCell ref="A35:A36"/>
    <mergeCell ref="B29:B34"/>
    <mergeCell ref="A46:A50"/>
    <mergeCell ref="B46:B50"/>
    <mergeCell ref="A51:A54"/>
    <mergeCell ref="B51:B54"/>
    <mergeCell ref="A55:A59"/>
    <mergeCell ref="B55:B59"/>
    <mergeCell ref="A43:E43"/>
    <mergeCell ref="A44:A45"/>
    <mergeCell ref="B44:B45"/>
    <mergeCell ref="A29:A34"/>
    <mergeCell ref="B17:C17"/>
    <mergeCell ref="A18:G18"/>
    <mergeCell ref="B10:B13"/>
    <mergeCell ref="A10:A13"/>
    <mergeCell ref="B6:B9"/>
    <mergeCell ref="A6:A9"/>
    <mergeCell ref="A1:N1"/>
    <mergeCell ref="A3:A4"/>
    <mergeCell ref="C3:D3"/>
    <mergeCell ref="E3:E4"/>
    <mergeCell ref="F3:K3"/>
    <mergeCell ref="L3:Q3"/>
  </mergeCells>
  <pageMargins left="0.31496062992125984" right="0.31496062992125984" top="0.55118110236220474" bottom="0.55118110236220474" header="0.31496062992125984" footer="0.31496062992125984"/>
  <pageSetup paperSize="9" orientation="landscape" horizontalDpi="180" verticalDpi="180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workbookViewId="0">
      <selection activeCell="A15" sqref="A15:XFD15"/>
    </sheetView>
  </sheetViews>
  <sheetFormatPr defaultColWidth="9.109375" defaultRowHeight="14.4"/>
  <cols>
    <col min="1" max="1" width="5.33203125" style="22" customWidth="1"/>
    <col min="2" max="2" width="22.44140625" style="22" customWidth="1"/>
    <col min="3" max="4" width="6.6640625" style="22" customWidth="1"/>
    <col min="5" max="5" width="20.5546875" style="22" customWidth="1"/>
    <col min="6" max="17" width="6.5546875" style="22" customWidth="1"/>
    <col min="18" max="16384" width="9.109375" style="22"/>
  </cols>
  <sheetData>
    <row r="1" spans="1:17">
      <c r="A1" s="541" t="s">
        <v>376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7">
      <c r="A2" s="34"/>
      <c r="B2" s="34"/>
      <c r="C2" s="71"/>
      <c r="D2" s="71"/>
      <c r="E2" s="71" t="s">
        <v>359</v>
      </c>
      <c r="F2" s="34"/>
      <c r="G2" s="34"/>
      <c r="H2" s="34"/>
      <c r="I2" s="34"/>
      <c r="J2" s="34"/>
      <c r="K2" s="34"/>
    </row>
    <row r="3" spans="1:17">
      <c r="A3" s="542" t="s">
        <v>20</v>
      </c>
      <c r="B3" s="33" t="s">
        <v>303</v>
      </c>
      <c r="C3" s="543" t="s">
        <v>156</v>
      </c>
      <c r="D3" s="544"/>
      <c r="E3" s="545" t="s">
        <v>157</v>
      </c>
      <c r="F3" s="546" t="s">
        <v>121</v>
      </c>
      <c r="G3" s="546"/>
      <c r="H3" s="546"/>
      <c r="I3" s="546"/>
      <c r="J3" s="546"/>
      <c r="K3" s="546"/>
      <c r="L3" s="543" t="s">
        <v>153</v>
      </c>
      <c r="M3" s="547"/>
      <c r="N3" s="547"/>
      <c r="O3" s="547"/>
      <c r="P3" s="547"/>
      <c r="Q3" s="544"/>
    </row>
    <row r="4" spans="1:17" ht="22.8">
      <c r="A4" s="542"/>
      <c r="B4" s="37" t="s">
        <v>129</v>
      </c>
      <c r="C4" s="63" t="s">
        <v>122</v>
      </c>
      <c r="D4" s="63" t="s">
        <v>199</v>
      </c>
      <c r="E4" s="545"/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23</v>
      </c>
      <c r="M4" s="33" t="s">
        <v>24</v>
      </c>
      <c r="N4" s="33" t="s">
        <v>25</v>
      </c>
      <c r="O4" s="33" t="s">
        <v>26</v>
      </c>
      <c r="P4" s="33" t="s">
        <v>27</v>
      </c>
      <c r="Q4" s="33" t="s">
        <v>28</v>
      </c>
    </row>
    <row r="5" spans="1:17" ht="15" customHeight="1">
      <c r="A5" s="572">
        <v>307</v>
      </c>
      <c r="B5" s="575" t="s">
        <v>280</v>
      </c>
      <c r="C5" s="308">
        <v>60</v>
      </c>
      <c r="D5" s="308">
        <v>80</v>
      </c>
      <c r="E5" s="309" t="s">
        <v>217</v>
      </c>
      <c r="F5" s="310">
        <v>48</v>
      </c>
      <c r="G5" s="310">
        <v>40</v>
      </c>
      <c r="H5" s="152">
        <v>5.6</v>
      </c>
      <c r="I5" s="152">
        <v>8.6999999999999993</v>
      </c>
      <c r="J5" s="152">
        <v>1.5</v>
      </c>
      <c r="K5" s="152">
        <v>106</v>
      </c>
      <c r="L5" s="310">
        <v>64</v>
      </c>
      <c r="M5" s="310">
        <v>53.3</v>
      </c>
      <c r="N5" s="311">
        <v>7.4</v>
      </c>
      <c r="O5" s="311">
        <v>11.6</v>
      </c>
      <c r="P5" s="311">
        <v>2</v>
      </c>
      <c r="Q5" s="311">
        <v>141.30000000000001</v>
      </c>
    </row>
    <row r="6" spans="1:17" ht="15" customHeight="1">
      <c r="A6" s="573"/>
      <c r="B6" s="576"/>
      <c r="C6" s="312"/>
      <c r="D6" s="312"/>
      <c r="E6" s="309" t="s">
        <v>50</v>
      </c>
      <c r="F6" s="310">
        <v>25</v>
      </c>
      <c r="G6" s="310">
        <v>25</v>
      </c>
      <c r="H6" s="313"/>
      <c r="I6" s="313"/>
      <c r="J6" s="313"/>
      <c r="K6" s="313"/>
      <c r="L6" s="310">
        <v>33</v>
      </c>
      <c r="M6" s="310">
        <v>33</v>
      </c>
      <c r="N6" s="313"/>
      <c r="O6" s="313"/>
      <c r="P6" s="313"/>
      <c r="Q6" s="313"/>
    </row>
    <row r="7" spans="1:17">
      <c r="A7" s="574"/>
      <c r="B7" s="577"/>
      <c r="C7" s="312"/>
      <c r="D7" s="312"/>
      <c r="E7" s="309" t="s">
        <v>171</v>
      </c>
      <c r="F7" s="310">
        <v>2.5</v>
      </c>
      <c r="G7" s="310">
        <v>2.5</v>
      </c>
      <c r="H7" s="313"/>
      <c r="I7" s="313"/>
      <c r="J7" s="313"/>
      <c r="K7" s="313"/>
      <c r="L7" s="310">
        <v>3.5</v>
      </c>
      <c r="M7" s="310">
        <v>3.5</v>
      </c>
      <c r="N7" s="313"/>
      <c r="O7" s="313"/>
      <c r="P7" s="313"/>
      <c r="Q7" s="313"/>
    </row>
    <row r="8" spans="1:17" ht="15" customHeight="1">
      <c r="A8" s="578">
        <v>253</v>
      </c>
      <c r="B8" s="579" t="s">
        <v>434</v>
      </c>
      <c r="C8" s="160">
        <v>150</v>
      </c>
      <c r="D8" s="160">
        <v>200</v>
      </c>
      <c r="E8" s="314" t="s">
        <v>41</v>
      </c>
      <c r="F8" s="320">
        <v>33.299999999999997</v>
      </c>
      <c r="G8" s="320">
        <v>33.299999999999997</v>
      </c>
      <c r="H8" s="316">
        <v>4.71</v>
      </c>
      <c r="I8" s="316">
        <v>8.9</v>
      </c>
      <c r="J8" s="316">
        <v>27.75</v>
      </c>
      <c r="K8" s="316">
        <v>210</v>
      </c>
      <c r="L8" s="315">
        <v>40</v>
      </c>
      <c r="M8" s="315">
        <v>40</v>
      </c>
      <c r="N8" s="316">
        <v>5.6</v>
      </c>
      <c r="O8" s="316">
        <v>10.6</v>
      </c>
      <c r="P8" s="316">
        <v>33.299999999999997</v>
      </c>
      <c r="Q8" s="316">
        <v>251.5</v>
      </c>
    </row>
    <row r="9" spans="1:17" ht="15" customHeight="1">
      <c r="A9" s="578"/>
      <c r="B9" s="579"/>
      <c r="C9" s="146"/>
      <c r="D9" s="146"/>
      <c r="E9" s="317" t="s">
        <v>50</v>
      </c>
      <c r="F9" s="315">
        <v>100</v>
      </c>
      <c r="G9" s="315">
        <v>100</v>
      </c>
      <c r="H9" s="318"/>
      <c r="I9" s="318"/>
      <c r="J9" s="318"/>
      <c r="K9" s="318"/>
      <c r="L9" s="315">
        <v>130</v>
      </c>
      <c r="M9" s="315">
        <v>130</v>
      </c>
      <c r="N9" s="318"/>
      <c r="O9" s="318"/>
      <c r="P9" s="318"/>
      <c r="Q9" s="318"/>
    </row>
    <row r="10" spans="1:17" ht="15" customHeight="1">
      <c r="A10" s="578"/>
      <c r="B10" s="579"/>
      <c r="C10" s="146"/>
      <c r="D10" s="146"/>
      <c r="E10" s="319" t="s">
        <v>32</v>
      </c>
      <c r="F10" s="320">
        <v>3.5</v>
      </c>
      <c r="G10" s="320">
        <v>3.5</v>
      </c>
      <c r="H10" s="318"/>
      <c r="I10" s="318"/>
      <c r="J10" s="318"/>
      <c r="K10" s="318"/>
      <c r="L10" s="320">
        <v>4.5</v>
      </c>
      <c r="M10" s="320">
        <v>4.5</v>
      </c>
      <c r="N10" s="318"/>
      <c r="O10" s="318"/>
      <c r="P10" s="318"/>
      <c r="Q10" s="318"/>
    </row>
    <row r="11" spans="1:17" ht="15" customHeight="1">
      <c r="A11" s="578"/>
      <c r="B11" s="579"/>
      <c r="C11" s="146"/>
      <c r="D11" s="146"/>
      <c r="E11" s="317" t="s">
        <v>51</v>
      </c>
      <c r="F11" s="320">
        <v>3.5</v>
      </c>
      <c r="G11" s="320">
        <v>3.5</v>
      </c>
      <c r="H11" s="318"/>
      <c r="I11" s="318"/>
      <c r="J11" s="318"/>
      <c r="K11" s="318"/>
      <c r="L11" s="320">
        <v>4.5</v>
      </c>
      <c r="M11" s="320">
        <v>4.5</v>
      </c>
      <c r="N11" s="318"/>
      <c r="O11" s="318"/>
      <c r="P11" s="318"/>
      <c r="Q11" s="318"/>
    </row>
    <row r="12" spans="1:17">
      <c r="A12" s="548">
        <v>493</v>
      </c>
      <c r="B12" s="571" t="s">
        <v>145</v>
      </c>
      <c r="C12" s="367">
        <v>200</v>
      </c>
      <c r="D12" s="367">
        <v>200</v>
      </c>
      <c r="E12" s="321" t="s">
        <v>31</v>
      </c>
      <c r="F12" s="322">
        <v>1</v>
      </c>
      <c r="G12" s="322">
        <v>1</v>
      </c>
      <c r="H12" s="323">
        <v>0.1</v>
      </c>
      <c r="I12" s="323">
        <v>0</v>
      </c>
      <c r="J12" s="168">
        <v>15</v>
      </c>
      <c r="K12" s="168">
        <v>60</v>
      </c>
      <c r="L12" s="322">
        <v>1</v>
      </c>
      <c r="M12" s="322">
        <v>1</v>
      </c>
      <c r="N12" s="324">
        <v>0.1</v>
      </c>
      <c r="O12" s="324">
        <v>0</v>
      </c>
      <c r="P12" s="194">
        <v>15</v>
      </c>
      <c r="Q12" s="194">
        <v>60</v>
      </c>
    </row>
    <row r="13" spans="1:17">
      <c r="A13" s="548"/>
      <c r="B13" s="571"/>
      <c r="C13" s="367"/>
      <c r="D13" s="367"/>
      <c r="E13" s="321" t="s">
        <v>32</v>
      </c>
      <c r="F13" s="322">
        <v>13</v>
      </c>
      <c r="G13" s="322">
        <v>13</v>
      </c>
      <c r="H13" s="325"/>
      <c r="I13" s="325"/>
      <c r="J13" s="326"/>
      <c r="K13" s="326"/>
      <c r="L13" s="322">
        <v>13</v>
      </c>
      <c r="M13" s="322">
        <v>13</v>
      </c>
      <c r="N13" s="324"/>
      <c r="O13" s="324"/>
      <c r="P13" s="194"/>
      <c r="Q13" s="194"/>
    </row>
    <row r="14" spans="1:17" ht="13.5" customHeight="1">
      <c r="A14" s="373">
        <v>111</v>
      </c>
      <c r="B14" s="419" t="s">
        <v>299</v>
      </c>
      <c r="C14" s="88">
        <v>40</v>
      </c>
      <c r="D14" s="88">
        <v>60</v>
      </c>
      <c r="E14" s="321" t="s">
        <v>300</v>
      </c>
      <c r="F14" s="322">
        <v>40</v>
      </c>
      <c r="G14" s="322">
        <v>40</v>
      </c>
      <c r="H14" s="323">
        <v>3</v>
      </c>
      <c r="I14" s="323">
        <v>1.1599999999999999</v>
      </c>
      <c r="J14" s="323">
        <v>20.5</v>
      </c>
      <c r="K14" s="323">
        <v>104</v>
      </c>
      <c r="L14" s="322">
        <v>60</v>
      </c>
      <c r="M14" s="322">
        <v>60</v>
      </c>
      <c r="N14" s="323">
        <v>4.5</v>
      </c>
      <c r="O14" s="323">
        <v>1.8</v>
      </c>
      <c r="P14" s="323">
        <v>30.8</v>
      </c>
      <c r="Q14" s="323">
        <v>137</v>
      </c>
    </row>
    <row r="15" spans="1:17">
      <c r="A15" s="373">
        <v>101</v>
      </c>
      <c r="B15" s="419" t="s">
        <v>169</v>
      </c>
      <c r="C15" s="88">
        <v>13.5</v>
      </c>
      <c r="D15" s="88">
        <v>20</v>
      </c>
      <c r="E15" s="334" t="s">
        <v>70</v>
      </c>
      <c r="F15" s="335">
        <v>13.7</v>
      </c>
      <c r="G15" s="335">
        <v>13.5</v>
      </c>
      <c r="H15" s="323">
        <v>2.6</v>
      </c>
      <c r="I15" s="323">
        <v>2.6</v>
      </c>
      <c r="J15" s="323">
        <v>0</v>
      </c>
      <c r="K15" s="323">
        <v>35</v>
      </c>
      <c r="L15" s="336">
        <v>20.5</v>
      </c>
      <c r="M15" s="336">
        <v>20</v>
      </c>
      <c r="N15" s="323">
        <v>3.8</v>
      </c>
      <c r="O15" s="323">
        <v>3.8</v>
      </c>
      <c r="P15" s="323">
        <v>0</v>
      </c>
      <c r="Q15" s="323">
        <v>52</v>
      </c>
    </row>
    <row r="16" spans="1:17">
      <c r="A16" s="365"/>
      <c r="B16" s="421"/>
      <c r="C16" s="308"/>
      <c r="D16" s="308"/>
      <c r="E16" s="422"/>
      <c r="F16" s="423"/>
      <c r="G16" s="423"/>
      <c r="H16" s="370"/>
      <c r="I16" s="370"/>
      <c r="J16" s="370"/>
      <c r="K16" s="370"/>
      <c r="L16" s="371"/>
      <c r="M16" s="369"/>
      <c r="N16" s="370"/>
      <c r="O16" s="370"/>
      <c r="P16" s="370"/>
      <c r="Q16" s="370"/>
    </row>
    <row r="17" spans="1:17">
      <c r="A17" s="337"/>
      <c r="B17" s="553" t="s">
        <v>154</v>
      </c>
      <c r="C17" s="554"/>
      <c r="D17" s="364"/>
      <c r="E17" s="297"/>
      <c r="F17" s="218"/>
      <c r="G17" s="218"/>
      <c r="H17" s="58">
        <f>SUM(H5:H16)</f>
        <v>16.009999999999998</v>
      </c>
      <c r="I17" s="58">
        <f t="shared" ref="I17:Q17" si="0">SUM(I5:I16)</f>
        <v>21.360000000000003</v>
      </c>
      <c r="J17" s="58">
        <f t="shared" si="0"/>
        <v>64.75</v>
      </c>
      <c r="K17" s="58">
        <f t="shared" si="0"/>
        <v>515</v>
      </c>
      <c r="L17" s="50"/>
      <c r="M17" s="50"/>
      <c r="N17" s="58">
        <f t="shared" si="0"/>
        <v>21.400000000000002</v>
      </c>
      <c r="O17" s="58">
        <f t="shared" si="0"/>
        <v>27.8</v>
      </c>
      <c r="P17" s="58">
        <f t="shared" si="0"/>
        <v>81.099999999999994</v>
      </c>
      <c r="Q17" s="58">
        <f t="shared" si="0"/>
        <v>641.79999999999995</v>
      </c>
    </row>
    <row r="18" spans="1:17">
      <c r="A18" s="555" t="s">
        <v>128</v>
      </c>
      <c r="B18" s="556"/>
      <c r="C18" s="556"/>
      <c r="D18" s="556"/>
      <c r="E18" s="556"/>
      <c r="F18" s="556"/>
      <c r="G18" s="557"/>
      <c r="H18" s="42"/>
      <c r="I18" s="42"/>
      <c r="J18" s="42"/>
      <c r="K18" s="42"/>
      <c r="L18" s="33"/>
      <c r="M18" s="33"/>
      <c r="N18" s="33"/>
      <c r="O18" s="33"/>
      <c r="P18" s="33"/>
      <c r="Q18" s="23"/>
    </row>
    <row r="19" spans="1:17" ht="15" customHeight="1">
      <c r="A19" s="578">
        <v>19</v>
      </c>
      <c r="B19" s="579" t="s">
        <v>251</v>
      </c>
      <c r="C19" s="160">
        <v>60</v>
      </c>
      <c r="D19" s="160">
        <v>100</v>
      </c>
      <c r="E19" s="426" t="s">
        <v>59</v>
      </c>
      <c r="F19" s="427">
        <v>34.200000000000003</v>
      </c>
      <c r="G19" s="427">
        <v>28.8</v>
      </c>
      <c r="H19" s="135">
        <v>0.5</v>
      </c>
      <c r="I19" s="135">
        <v>3.1</v>
      </c>
      <c r="J19" s="135">
        <v>2.1</v>
      </c>
      <c r="K19" s="135">
        <v>38.4</v>
      </c>
      <c r="L19" s="274">
        <v>57</v>
      </c>
      <c r="M19" s="274">
        <v>48</v>
      </c>
      <c r="N19" s="135">
        <v>0.9</v>
      </c>
      <c r="O19" s="135">
        <v>5.0999999999999996</v>
      </c>
      <c r="P19" s="135">
        <v>3.6</v>
      </c>
      <c r="Q19" s="135">
        <v>64</v>
      </c>
    </row>
    <row r="20" spans="1:17">
      <c r="A20" s="578"/>
      <c r="B20" s="579"/>
      <c r="C20" s="145"/>
      <c r="D20" s="145"/>
      <c r="E20" s="426" t="s">
        <v>60</v>
      </c>
      <c r="F20" s="427">
        <v>26.4</v>
      </c>
      <c r="G20" s="427">
        <v>21</v>
      </c>
      <c r="H20" s="135"/>
      <c r="I20" s="135"/>
      <c r="J20" s="135"/>
      <c r="K20" s="135"/>
      <c r="L20" s="274">
        <v>44</v>
      </c>
      <c r="M20" s="274">
        <v>35</v>
      </c>
      <c r="N20" s="134"/>
      <c r="O20" s="134"/>
      <c r="P20" s="134"/>
      <c r="Q20" s="134"/>
    </row>
    <row r="21" spans="1:17">
      <c r="A21" s="578"/>
      <c r="B21" s="579"/>
      <c r="C21" s="145"/>
      <c r="D21" s="145"/>
      <c r="E21" s="426" t="s">
        <v>35</v>
      </c>
      <c r="F21" s="427">
        <v>8.5</v>
      </c>
      <c r="G21" s="427">
        <v>7.2</v>
      </c>
      <c r="H21" s="135"/>
      <c r="I21" s="135"/>
      <c r="J21" s="135"/>
      <c r="K21" s="135"/>
      <c r="L21" s="274">
        <v>14</v>
      </c>
      <c r="M21" s="274">
        <v>12</v>
      </c>
      <c r="N21" s="134"/>
      <c r="O21" s="134"/>
      <c r="P21" s="134"/>
      <c r="Q21" s="134"/>
    </row>
    <row r="22" spans="1:17">
      <c r="A22" s="578"/>
      <c r="B22" s="579"/>
      <c r="C22" s="145"/>
      <c r="D22" s="145"/>
      <c r="E22" s="426" t="s">
        <v>38</v>
      </c>
      <c r="F22" s="427">
        <v>5.5</v>
      </c>
      <c r="G22" s="427">
        <v>5.5</v>
      </c>
      <c r="H22" s="135"/>
      <c r="I22" s="135"/>
      <c r="J22" s="135"/>
      <c r="K22" s="135"/>
      <c r="L22" s="274">
        <v>6</v>
      </c>
      <c r="M22" s="274">
        <v>6</v>
      </c>
      <c r="N22" s="134"/>
      <c r="O22" s="134"/>
      <c r="P22" s="134"/>
      <c r="Q22" s="134"/>
    </row>
    <row r="23" spans="1:17" ht="16.5" customHeight="1">
      <c r="A23" s="550" t="s">
        <v>244</v>
      </c>
      <c r="B23" s="580" t="s">
        <v>360</v>
      </c>
      <c r="C23" s="56" t="s">
        <v>133</v>
      </c>
      <c r="D23" s="56" t="s">
        <v>288</v>
      </c>
      <c r="E23" s="491" t="s">
        <v>29</v>
      </c>
      <c r="F23" s="218">
        <v>10</v>
      </c>
      <c r="G23" s="218">
        <v>10</v>
      </c>
      <c r="H23" s="54">
        <v>1.8</v>
      </c>
      <c r="I23" s="54">
        <v>3.4</v>
      </c>
      <c r="J23" s="54">
        <v>12.1</v>
      </c>
      <c r="K23" s="54">
        <v>86.1</v>
      </c>
      <c r="L23" s="271">
        <v>13</v>
      </c>
      <c r="M23" s="271">
        <v>13</v>
      </c>
      <c r="N23" s="54">
        <v>2.2999999999999998</v>
      </c>
      <c r="O23" s="54">
        <v>4.3</v>
      </c>
      <c r="P23" s="54">
        <v>15.1</v>
      </c>
      <c r="Q23" s="54">
        <v>108</v>
      </c>
    </row>
    <row r="24" spans="1:17">
      <c r="A24" s="551"/>
      <c r="B24" s="581"/>
      <c r="C24" s="56"/>
      <c r="D24" s="56"/>
      <c r="E24" s="491" t="s">
        <v>34</v>
      </c>
      <c r="F24" s="218">
        <v>80</v>
      </c>
      <c r="G24" s="218">
        <v>50</v>
      </c>
      <c r="H24" s="54"/>
      <c r="I24" s="54"/>
      <c r="J24" s="54"/>
      <c r="K24" s="54"/>
      <c r="L24" s="271">
        <v>100</v>
      </c>
      <c r="M24" s="271">
        <v>75</v>
      </c>
      <c r="N24" s="86"/>
      <c r="O24" s="86"/>
      <c r="P24" s="86"/>
      <c r="Q24" s="86"/>
    </row>
    <row r="25" spans="1:17">
      <c r="A25" s="551"/>
      <c r="B25" s="581"/>
      <c r="C25" s="56"/>
      <c r="D25" s="56"/>
      <c r="E25" s="491" t="s">
        <v>36</v>
      </c>
      <c r="F25" s="301">
        <v>10</v>
      </c>
      <c r="G25" s="301">
        <v>8</v>
      </c>
      <c r="H25" s="54"/>
      <c r="I25" s="54"/>
      <c r="J25" s="54"/>
      <c r="K25" s="54"/>
      <c r="L25" s="49">
        <v>12.5</v>
      </c>
      <c r="M25" s="271">
        <v>10</v>
      </c>
      <c r="N25" s="86"/>
      <c r="O25" s="86"/>
      <c r="P25" s="86"/>
      <c r="Q25" s="86"/>
    </row>
    <row r="26" spans="1:17" ht="14.25" customHeight="1">
      <c r="A26" s="551"/>
      <c r="B26" s="581"/>
      <c r="C26" s="56"/>
      <c r="D26" s="56"/>
      <c r="E26" s="491" t="s">
        <v>120</v>
      </c>
      <c r="F26" s="301">
        <v>1</v>
      </c>
      <c r="G26" s="301">
        <v>1</v>
      </c>
      <c r="H26" s="54"/>
      <c r="I26" s="54"/>
      <c r="J26" s="54"/>
      <c r="K26" s="54"/>
      <c r="L26" s="271">
        <v>1</v>
      </c>
      <c r="M26" s="271">
        <v>1</v>
      </c>
      <c r="N26" s="86"/>
      <c r="O26" s="86"/>
      <c r="P26" s="86"/>
      <c r="Q26" s="86"/>
    </row>
    <row r="27" spans="1:17">
      <c r="A27" s="551"/>
      <c r="B27" s="581"/>
      <c r="C27" s="56"/>
      <c r="D27" s="56"/>
      <c r="E27" s="491" t="s">
        <v>35</v>
      </c>
      <c r="F27" s="301">
        <v>12.2</v>
      </c>
      <c r="G27" s="301">
        <v>10</v>
      </c>
      <c r="H27" s="54"/>
      <c r="I27" s="54"/>
      <c r="J27" s="54"/>
      <c r="K27" s="54"/>
      <c r="L27" s="49">
        <v>15.25</v>
      </c>
      <c r="M27" s="49">
        <v>12.5</v>
      </c>
      <c r="N27" s="86"/>
      <c r="O27" s="86"/>
      <c r="P27" s="86"/>
      <c r="Q27" s="86"/>
    </row>
    <row r="28" spans="1:17">
      <c r="A28" s="551"/>
      <c r="B28" s="581"/>
      <c r="C28" s="56"/>
      <c r="D28" s="56"/>
      <c r="E28" s="491" t="s">
        <v>30</v>
      </c>
      <c r="F28" s="301">
        <v>2</v>
      </c>
      <c r="G28" s="301">
        <v>2</v>
      </c>
      <c r="H28" s="54"/>
      <c r="I28" s="54"/>
      <c r="J28" s="54"/>
      <c r="K28" s="54"/>
      <c r="L28" s="49">
        <v>2.5</v>
      </c>
      <c r="M28" s="49">
        <v>2.5</v>
      </c>
      <c r="N28" s="86"/>
      <c r="O28" s="86"/>
      <c r="P28" s="86"/>
      <c r="Q28" s="86"/>
    </row>
    <row r="29" spans="1:17">
      <c r="A29" s="552"/>
      <c r="B29" s="582"/>
      <c r="C29" s="55"/>
      <c r="D29" s="55"/>
      <c r="E29" s="192" t="s">
        <v>180</v>
      </c>
      <c r="F29" s="301">
        <v>24</v>
      </c>
      <c r="G29" s="301">
        <v>15</v>
      </c>
      <c r="H29" s="54"/>
      <c r="I29" s="54"/>
      <c r="J29" s="54"/>
      <c r="K29" s="54"/>
      <c r="L29" s="271">
        <v>40</v>
      </c>
      <c r="M29" s="271">
        <v>25</v>
      </c>
      <c r="N29" s="54"/>
      <c r="O29" s="54"/>
      <c r="P29" s="54"/>
      <c r="Q29" s="54"/>
    </row>
    <row r="30" spans="1:17" ht="15.75" customHeight="1">
      <c r="A30" s="548">
        <v>381</v>
      </c>
      <c r="B30" s="583" t="s">
        <v>137</v>
      </c>
      <c r="C30" s="72">
        <v>100</v>
      </c>
      <c r="D30" s="72">
        <v>100</v>
      </c>
      <c r="E30" s="149" t="s">
        <v>239</v>
      </c>
      <c r="F30" s="299">
        <v>116</v>
      </c>
      <c r="G30" s="299">
        <v>86</v>
      </c>
      <c r="H30" s="151">
        <v>17.8</v>
      </c>
      <c r="I30" s="151">
        <v>17.5</v>
      </c>
      <c r="J30" s="151">
        <v>14.3</v>
      </c>
      <c r="K30" s="152">
        <v>286</v>
      </c>
      <c r="L30" s="299">
        <v>116</v>
      </c>
      <c r="M30" s="299">
        <v>86</v>
      </c>
      <c r="N30" s="151">
        <v>17.8</v>
      </c>
      <c r="O30" s="151">
        <v>17.5</v>
      </c>
      <c r="P30" s="151">
        <v>14.3</v>
      </c>
      <c r="Q30" s="152">
        <v>286</v>
      </c>
    </row>
    <row r="31" spans="1:17">
      <c r="A31" s="548"/>
      <c r="B31" s="584"/>
      <c r="C31" s="72"/>
      <c r="D31" s="72"/>
      <c r="E31" s="149" t="s">
        <v>240</v>
      </c>
      <c r="F31" s="299">
        <v>16</v>
      </c>
      <c r="G31" s="299">
        <v>16</v>
      </c>
      <c r="H31" s="152"/>
      <c r="I31" s="152"/>
      <c r="J31" s="152"/>
      <c r="K31" s="152"/>
      <c r="L31" s="299">
        <v>16</v>
      </c>
      <c r="M31" s="299">
        <v>16</v>
      </c>
      <c r="N31" s="152"/>
      <c r="O31" s="152"/>
      <c r="P31" s="152"/>
      <c r="Q31" s="152"/>
    </row>
    <row r="32" spans="1:17">
      <c r="A32" s="548"/>
      <c r="B32" s="584"/>
      <c r="C32" s="72"/>
      <c r="D32" s="72"/>
      <c r="E32" s="149" t="s">
        <v>50</v>
      </c>
      <c r="F32" s="299">
        <v>23</v>
      </c>
      <c r="G32" s="299">
        <v>23</v>
      </c>
      <c r="H32" s="152"/>
      <c r="I32" s="152"/>
      <c r="J32" s="152"/>
      <c r="K32" s="152"/>
      <c r="L32" s="299">
        <v>23</v>
      </c>
      <c r="M32" s="299">
        <v>23</v>
      </c>
      <c r="N32" s="152"/>
      <c r="O32" s="152"/>
      <c r="P32" s="152"/>
      <c r="Q32" s="152"/>
    </row>
    <row r="33" spans="1:17">
      <c r="A33" s="548"/>
      <c r="B33" s="585"/>
      <c r="C33" s="88"/>
      <c r="D33" s="88"/>
      <c r="E33" s="154" t="s">
        <v>171</v>
      </c>
      <c r="F33" s="150">
        <v>7</v>
      </c>
      <c r="G33" s="150">
        <v>7</v>
      </c>
      <c r="H33" s="152"/>
      <c r="I33" s="152"/>
      <c r="J33" s="152"/>
      <c r="K33" s="152"/>
      <c r="L33" s="150">
        <v>7</v>
      </c>
      <c r="M33" s="150">
        <v>7</v>
      </c>
      <c r="N33" s="152"/>
      <c r="O33" s="152"/>
      <c r="P33" s="152"/>
      <c r="Q33" s="152"/>
    </row>
    <row r="34" spans="1:17">
      <c r="A34" s="586" t="s">
        <v>294</v>
      </c>
      <c r="B34" s="588" t="s">
        <v>428</v>
      </c>
      <c r="C34" s="223">
        <v>150</v>
      </c>
      <c r="D34" s="88">
        <v>180</v>
      </c>
      <c r="E34" s="138" t="s">
        <v>34</v>
      </c>
      <c r="F34" s="140">
        <v>64.5</v>
      </c>
      <c r="G34" s="268">
        <v>48</v>
      </c>
      <c r="H34" s="168">
        <v>2.7</v>
      </c>
      <c r="I34" s="168">
        <v>8</v>
      </c>
      <c r="J34" s="168">
        <v>12.6</v>
      </c>
      <c r="K34" s="168">
        <v>133</v>
      </c>
      <c r="L34" s="218">
        <v>77.400000000000006</v>
      </c>
      <c r="M34" s="49">
        <v>57.6</v>
      </c>
      <c r="N34" s="54">
        <v>3.3</v>
      </c>
      <c r="O34" s="54">
        <v>9.6</v>
      </c>
      <c r="P34" s="54">
        <v>15.1</v>
      </c>
      <c r="Q34" s="54">
        <v>160</v>
      </c>
    </row>
    <row r="35" spans="1:17">
      <c r="A35" s="587"/>
      <c r="B35" s="589"/>
      <c r="C35" s="88"/>
      <c r="D35" s="88"/>
      <c r="E35" s="138" t="s">
        <v>36</v>
      </c>
      <c r="F35" s="268">
        <v>30</v>
      </c>
      <c r="G35" s="268">
        <v>24</v>
      </c>
      <c r="H35" s="300"/>
      <c r="I35" s="300"/>
      <c r="J35" s="300"/>
      <c r="K35" s="300"/>
      <c r="L35" s="301">
        <v>36</v>
      </c>
      <c r="M35" s="49">
        <v>28.8</v>
      </c>
      <c r="N35" s="54"/>
      <c r="O35" s="54"/>
      <c r="P35" s="54"/>
      <c r="Q35" s="54"/>
    </row>
    <row r="36" spans="1:17">
      <c r="A36" s="587"/>
      <c r="B36" s="589"/>
      <c r="C36" s="88"/>
      <c r="D36" s="88"/>
      <c r="E36" s="138" t="s">
        <v>259</v>
      </c>
      <c r="F36" s="140">
        <v>73.599999999999994</v>
      </c>
      <c r="G36" s="268">
        <v>54</v>
      </c>
      <c r="H36" s="300"/>
      <c r="I36" s="300"/>
      <c r="J36" s="300"/>
      <c r="K36" s="300"/>
      <c r="L36" s="301">
        <v>88.2</v>
      </c>
      <c r="M36" s="271">
        <v>64.599999999999994</v>
      </c>
      <c r="N36" s="54"/>
      <c r="O36" s="54"/>
      <c r="P36" s="54"/>
      <c r="Q36" s="54"/>
    </row>
    <row r="37" spans="1:17">
      <c r="A37" s="587"/>
      <c r="B37" s="589"/>
      <c r="C37" s="88"/>
      <c r="D37" s="88"/>
      <c r="E37" s="138" t="s">
        <v>260</v>
      </c>
      <c r="F37" s="140">
        <v>11.3</v>
      </c>
      <c r="G37" s="140">
        <v>7.5</v>
      </c>
      <c r="H37" s="168"/>
      <c r="I37" s="168"/>
      <c r="J37" s="168"/>
      <c r="K37" s="168"/>
      <c r="L37" s="218">
        <v>13.5</v>
      </c>
      <c r="M37" s="49">
        <v>9</v>
      </c>
      <c r="N37" s="54"/>
      <c r="O37" s="54"/>
      <c r="P37" s="54"/>
      <c r="Q37" s="54"/>
    </row>
    <row r="38" spans="1:17">
      <c r="A38" s="587"/>
      <c r="B38" s="589"/>
      <c r="C38" s="88"/>
      <c r="D38" s="88"/>
      <c r="E38" s="138" t="s">
        <v>171</v>
      </c>
      <c r="F38" s="268">
        <v>6</v>
      </c>
      <c r="G38" s="268">
        <v>6</v>
      </c>
      <c r="H38" s="300"/>
      <c r="I38" s="300"/>
      <c r="J38" s="300"/>
      <c r="K38" s="300"/>
      <c r="L38" s="301">
        <v>7</v>
      </c>
      <c r="M38" s="271">
        <v>7</v>
      </c>
      <c r="N38" s="54"/>
      <c r="O38" s="54"/>
      <c r="P38" s="54"/>
      <c r="Q38" s="54"/>
    </row>
    <row r="39" spans="1:17" ht="15" customHeight="1">
      <c r="A39" s="587"/>
      <c r="B39" s="589"/>
      <c r="C39" s="88"/>
      <c r="D39" s="88"/>
      <c r="E39" s="170" t="s">
        <v>284</v>
      </c>
      <c r="F39" s="170"/>
      <c r="G39" s="213">
        <v>50</v>
      </c>
      <c r="H39" s="171"/>
      <c r="I39" s="171"/>
      <c r="J39" s="171"/>
      <c r="K39" s="171"/>
      <c r="L39" s="213"/>
      <c r="M39" s="213">
        <v>50</v>
      </c>
      <c r="N39" s="171"/>
      <c r="O39" s="171"/>
      <c r="P39" s="171"/>
      <c r="Q39" s="171"/>
    </row>
    <row r="40" spans="1:17">
      <c r="A40" s="587"/>
      <c r="B40" s="589"/>
      <c r="C40" s="88"/>
      <c r="D40" s="88"/>
      <c r="E40" s="138" t="s">
        <v>85</v>
      </c>
      <c r="F40" s="139">
        <v>1.3</v>
      </c>
      <c r="G40" s="139">
        <v>1.3</v>
      </c>
      <c r="H40" s="168"/>
      <c r="I40" s="168"/>
      <c r="J40" s="168"/>
      <c r="K40" s="168"/>
      <c r="L40" s="139">
        <v>1.3</v>
      </c>
      <c r="M40" s="139">
        <v>1.3</v>
      </c>
      <c r="N40" s="54"/>
      <c r="O40" s="54"/>
      <c r="P40" s="54"/>
      <c r="Q40" s="54"/>
    </row>
    <row r="41" spans="1:17">
      <c r="A41" s="587"/>
      <c r="B41" s="589"/>
      <c r="C41" s="88"/>
      <c r="D41" s="88"/>
      <c r="E41" s="138" t="s">
        <v>171</v>
      </c>
      <c r="F41" s="139">
        <v>1.2</v>
      </c>
      <c r="G41" s="139">
        <v>1.2</v>
      </c>
      <c r="H41" s="168"/>
      <c r="I41" s="168"/>
      <c r="J41" s="168"/>
      <c r="K41" s="168"/>
      <c r="L41" s="139">
        <v>1.2</v>
      </c>
      <c r="M41" s="139">
        <v>1.2</v>
      </c>
      <c r="N41" s="54"/>
      <c r="O41" s="54"/>
      <c r="P41" s="54"/>
      <c r="Q41" s="54"/>
    </row>
    <row r="42" spans="1:17">
      <c r="A42" s="587"/>
      <c r="B42" s="590"/>
      <c r="C42" s="88"/>
      <c r="D42" s="88"/>
      <c r="E42" s="138" t="s">
        <v>39</v>
      </c>
      <c r="F42" s="268">
        <v>13</v>
      </c>
      <c r="G42" s="268">
        <v>13</v>
      </c>
      <c r="H42" s="300"/>
      <c r="I42" s="300"/>
      <c r="J42" s="300"/>
      <c r="K42" s="300"/>
      <c r="L42" s="268">
        <v>13</v>
      </c>
      <c r="M42" s="268">
        <v>13</v>
      </c>
      <c r="N42" s="54"/>
      <c r="O42" s="54"/>
      <c r="P42" s="54"/>
      <c r="Q42" s="54"/>
    </row>
    <row r="43" spans="1:17">
      <c r="A43" s="804">
        <v>511</v>
      </c>
      <c r="B43" s="806" t="s">
        <v>234</v>
      </c>
      <c r="C43" s="770">
        <v>200</v>
      </c>
      <c r="D43" s="770">
        <v>200</v>
      </c>
      <c r="E43" s="796" t="s">
        <v>268</v>
      </c>
      <c r="F43" s="797">
        <v>32</v>
      </c>
      <c r="G43" s="797">
        <v>30</v>
      </c>
      <c r="H43" s="798">
        <v>0.3</v>
      </c>
      <c r="I43" s="798">
        <v>0.1</v>
      </c>
      <c r="J43" s="798">
        <v>17.2</v>
      </c>
      <c r="K43" s="798">
        <v>71</v>
      </c>
      <c r="L43" s="797">
        <v>32</v>
      </c>
      <c r="M43" s="797">
        <v>30</v>
      </c>
      <c r="N43" s="798">
        <v>0.3</v>
      </c>
      <c r="O43" s="798">
        <v>0.1</v>
      </c>
      <c r="P43" s="798">
        <v>17.2</v>
      </c>
      <c r="Q43" s="798">
        <v>71</v>
      </c>
    </row>
    <row r="44" spans="1:17">
      <c r="A44" s="805"/>
      <c r="B44" s="807"/>
      <c r="C44" s="799"/>
      <c r="D44" s="799"/>
      <c r="E44" s="800" t="s">
        <v>32</v>
      </c>
      <c r="F44" s="801">
        <v>15</v>
      </c>
      <c r="G44" s="801">
        <v>15</v>
      </c>
      <c r="H44" s="802"/>
      <c r="I44" s="802"/>
      <c r="J44" s="802"/>
      <c r="K44" s="802"/>
      <c r="L44" s="801">
        <v>15</v>
      </c>
      <c r="M44" s="801">
        <v>15</v>
      </c>
      <c r="N44" s="803"/>
      <c r="O44" s="803"/>
      <c r="P44" s="803"/>
      <c r="Q44" s="803"/>
    </row>
    <row r="45" spans="1:17" ht="13.5" customHeight="1">
      <c r="A45" s="72">
        <v>108</v>
      </c>
      <c r="B45" s="496" t="s">
        <v>144</v>
      </c>
      <c r="C45" s="56">
        <v>40</v>
      </c>
      <c r="D45" s="56">
        <v>50</v>
      </c>
      <c r="E45" s="297" t="s">
        <v>11</v>
      </c>
      <c r="F45" s="301">
        <v>40</v>
      </c>
      <c r="G45" s="301">
        <v>40</v>
      </c>
      <c r="H45" s="298">
        <v>3</v>
      </c>
      <c r="I45" s="298">
        <v>0.3</v>
      </c>
      <c r="J45" s="298">
        <v>19.600000000000001</v>
      </c>
      <c r="K45" s="298">
        <v>93</v>
      </c>
      <c r="L45" s="301">
        <v>50</v>
      </c>
      <c r="M45" s="301">
        <v>50</v>
      </c>
      <c r="N45" s="298">
        <v>3.8</v>
      </c>
      <c r="O45" s="298">
        <v>0.4</v>
      </c>
      <c r="P45" s="298">
        <v>24.6</v>
      </c>
      <c r="Q45" s="298">
        <v>117</v>
      </c>
    </row>
    <row r="46" spans="1:17">
      <c r="A46" s="72">
        <v>109</v>
      </c>
      <c r="B46" s="496" t="s">
        <v>151</v>
      </c>
      <c r="C46" s="56">
        <v>50</v>
      </c>
      <c r="D46" s="56">
        <v>70</v>
      </c>
      <c r="E46" s="297" t="s">
        <v>15</v>
      </c>
      <c r="F46" s="301">
        <v>50</v>
      </c>
      <c r="G46" s="301">
        <v>50</v>
      </c>
      <c r="H46" s="298">
        <v>3.3</v>
      </c>
      <c r="I46" s="298">
        <v>0.6</v>
      </c>
      <c r="J46" s="298">
        <v>16.7</v>
      </c>
      <c r="K46" s="298">
        <v>87</v>
      </c>
      <c r="L46" s="301">
        <v>70</v>
      </c>
      <c r="M46" s="301">
        <v>70</v>
      </c>
      <c r="N46" s="298">
        <v>4.5999999999999996</v>
      </c>
      <c r="O46" s="298">
        <v>0.8</v>
      </c>
      <c r="P46" s="298">
        <v>23.4</v>
      </c>
      <c r="Q46" s="298">
        <v>121</v>
      </c>
    </row>
    <row r="47" spans="1:17">
      <c r="A47" s="367">
        <v>112</v>
      </c>
      <c r="B47" s="420" t="s">
        <v>127</v>
      </c>
      <c r="C47" s="89">
        <v>80</v>
      </c>
      <c r="D47" s="88">
        <v>80</v>
      </c>
      <c r="E47" s="321" t="s">
        <v>57</v>
      </c>
      <c r="F47" s="322">
        <v>140</v>
      </c>
      <c r="G47" s="322">
        <v>140</v>
      </c>
      <c r="H47" s="323">
        <v>0.5</v>
      </c>
      <c r="I47" s="323">
        <v>0.5</v>
      </c>
      <c r="J47" s="323">
        <v>13.7</v>
      </c>
      <c r="K47" s="323">
        <v>66.2</v>
      </c>
      <c r="L47" s="322">
        <v>140</v>
      </c>
      <c r="M47" s="322">
        <v>140</v>
      </c>
      <c r="N47" s="323">
        <v>0.5</v>
      </c>
      <c r="O47" s="323">
        <v>0.5</v>
      </c>
      <c r="P47" s="323">
        <v>13.7</v>
      </c>
      <c r="Q47" s="323">
        <v>66.2</v>
      </c>
    </row>
    <row r="48" spans="1:17">
      <c r="A48" s="337"/>
      <c r="B48" s="349" t="s">
        <v>174</v>
      </c>
      <c r="C48" s="297"/>
      <c r="D48" s="297"/>
      <c r="E48" s="297"/>
      <c r="F48" s="326"/>
      <c r="G48" s="326"/>
      <c r="H48" s="50">
        <f>SUM(H19:H46)</f>
        <v>29.400000000000002</v>
      </c>
      <c r="I48" s="50">
        <f t="shared" ref="I48:Q48" si="1">SUM(I19:I46)</f>
        <v>33</v>
      </c>
      <c r="J48" s="50">
        <f t="shared" si="1"/>
        <v>94.600000000000009</v>
      </c>
      <c r="K48" s="50">
        <f t="shared" si="1"/>
        <v>794.5</v>
      </c>
      <c r="L48" s="50"/>
      <c r="M48" s="50"/>
      <c r="N48" s="50">
        <f t="shared" si="1"/>
        <v>33</v>
      </c>
      <c r="O48" s="50">
        <f t="shared" si="1"/>
        <v>37.799999999999997</v>
      </c>
      <c r="P48" s="50">
        <f t="shared" si="1"/>
        <v>113.30000000000001</v>
      </c>
      <c r="Q48" s="58">
        <f t="shared" si="1"/>
        <v>927</v>
      </c>
    </row>
    <row r="49" spans="1:17">
      <c r="A49" s="337"/>
      <c r="B49" s="349" t="s">
        <v>155</v>
      </c>
      <c r="C49" s="297"/>
      <c r="D49" s="297"/>
      <c r="E49" s="297"/>
      <c r="F49" s="326"/>
      <c r="G49" s="326"/>
      <c r="H49" s="68">
        <f>H48+H17</f>
        <v>45.41</v>
      </c>
      <c r="I49" s="68">
        <f>I48+I17</f>
        <v>54.36</v>
      </c>
      <c r="J49" s="68">
        <f>J48+J17</f>
        <v>159.35000000000002</v>
      </c>
      <c r="K49" s="68">
        <f>K48+K17</f>
        <v>1309.5</v>
      </c>
      <c r="L49" s="42"/>
      <c r="M49" s="42"/>
      <c r="N49" s="58">
        <f>N48+N17</f>
        <v>54.400000000000006</v>
      </c>
      <c r="O49" s="58">
        <f>O48+O17</f>
        <v>65.599999999999994</v>
      </c>
      <c r="P49" s="58">
        <f>P48+P17</f>
        <v>194.4</v>
      </c>
      <c r="Q49" s="58">
        <f>Q48+Q17</f>
        <v>1568.8</v>
      </c>
    </row>
    <row r="50" spans="1:17" ht="15" customHeight="1">
      <c r="A50" s="566" t="s">
        <v>134</v>
      </c>
      <c r="B50" s="567"/>
      <c r="C50" s="567"/>
      <c r="D50" s="567"/>
      <c r="E50" s="568"/>
      <c r="F50" s="337"/>
      <c r="G50" s="337"/>
      <c r="H50" s="33"/>
      <c r="I50" s="33"/>
      <c r="J50" s="33"/>
      <c r="K50" s="33"/>
      <c r="L50" s="33"/>
      <c r="M50" s="33"/>
      <c r="N50" s="33"/>
      <c r="O50" s="33"/>
      <c r="P50" s="33"/>
      <c r="Q50" s="23"/>
    </row>
    <row r="51" spans="1:17" ht="14.4" customHeight="1">
      <c r="A51" s="548">
        <v>5</v>
      </c>
      <c r="B51" s="549" t="s">
        <v>388</v>
      </c>
      <c r="C51" s="56">
        <v>100</v>
      </c>
      <c r="D51" s="56"/>
      <c r="E51" s="192" t="s">
        <v>33</v>
      </c>
      <c r="F51" s="301">
        <v>60</v>
      </c>
      <c r="G51" s="301">
        <v>48</v>
      </c>
      <c r="H51" s="271">
        <v>2.2999999999999998</v>
      </c>
      <c r="I51" s="379">
        <v>11</v>
      </c>
      <c r="J51" s="379">
        <v>3.9</v>
      </c>
      <c r="K51" s="379">
        <v>124</v>
      </c>
      <c r="L51" s="33"/>
      <c r="M51" s="33"/>
      <c r="N51" s="33"/>
      <c r="O51" s="33"/>
      <c r="P51" s="33"/>
      <c r="Q51" s="23"/>
    </row>
    <row r="52" spans="1:17" ht="14.4" customHeight="1">
      <c r="A52" s="548"/>
      <c r="B52" s="549"/>
      <c r="C52" s="56"/>
      <c r="D52" s="56"/>
      <c r="E52" s="192" t="s">
        <v>59</v>
      </c>
      <c r="F52" s="301">
        <v>23</v>
      </c>
      <c r="G52" s="301">
        <v>20</v>
      </c>
      <c r="H52" s="271"/>
      <c r="I52" s="42"/>
      <c r="J52" s="42"/>
      <c r="K52" s="42"/>
      <c r="L52" s="33"/>
      <c r="M52" s="33"/>
      <c r="N52" s="33"/>
      <c r="O52" s="33"/>
      <c r="P52" s="33"/>
      <c r="Q52" s="23"/>
    </row>
    <row r="53" spans="1:17" ht="14.4" customHeight="1">
      <c r="A53" s="548"/>
      <c r="B53" s="549"/>
      <c r="C53" s="56"/>
      <c r="D53" s="56"/>
      <c r="E53" s="192" t="s">
        <v>385</v>
      </c>
      <c r="F53" s="301">
        <v>24</v>
      </c>
      <c r="G53" s="301">
        <v>20</v>
      </c>
      <c r="H53" s="271"/>
      <c r="I53" s="42"/>
      <c r="J53" s="42"/>
      <c r="K53" s="42"/>
      <c r="L53" s="33"/>
      <c r="M53" s="33"/>
      <c r="N53" s="33"/>
      <c r="O53" s="33"/>
      <c r="P53" s="33"/>
      <c r="Q53" s="23"/>
    </row>
    <row r="54" spans="1:17" ht="14.4" customHeight="1">
      <c r="A54" s="548"/>
      <c r="B54" s="549"/>
      <c r="C54" s="56"/>
      <c r="D54" s="56"/>
      <c r="E54" s="192" t="s">
        <v>217</v>
      </c>
      <c r="F54" s="301">
        <v>9.6</v>
      </c>
      <c r="G54" s="301">
        <v>8</v>
      </c>
      <c r="H54" s="271"/>
      <c r="I54" s="42"/>
      <c r="J54" s="42"/>
      <c r="K54" s="42"/>
      <c r="L54" s="33"/>
      <c r="M54" s="33"/>
      <c r="N54" s="33"/>
      <c r="O54" s="33"/>
      <c r="P54" s="33"/>
      <c r="Q54" s="23"/>
    </row>
    <row r="55" spans="1:17" ht="14.4" customHeight="1">
      <c r="A55" s="548"/>
      <c r="B55" s="549"/>
      <c r="C55" s="56"/>
      <c r="D55" s="56"/>
      <c r="E55" s="192" t="s">
        <v>386</v>
      </c>
      <c r="F55" s="301">
        <v>0.1</v>
      </c>
      <c r="G55" s="301">
        <v>0.1</v>
      </c>
      <c r="H55" s="271"/>
      <c r="I55" s="42"/>
      <c r="J55" s="42"/>
      <c r="K55" s="42"/>
      <c r="L55" s="33"/>
      <c r="M55" s="33"/>
      <c r="N55" s="33"/>
      <c r="O55" s="33"/>
      <c r="P55" s="33"/>
      <c r="Q55" s="23"/>
    </row>
    <row r="56" spans="1:17" ht="15" customHeight="1">
      <c r="A56" s="548"/>
      <c r="B56" s="549"/>
      <c r="C56" s="56"/>
      <c r="D56" s="56"/>
      <c r="E56" s="192" t="s">
        <v>172</v>
      </c>
      <c r="F56" s="301">
        <v>10</v>
      </c>
      <c r="G56" s="301">
        <v>10</v>
      </c>
      <c r="H56" s="271"/>
      <c r="I56" s="42"/>
      <c r="J56" s="42"/>
      <c r="K56" s="42"/>
      <c r="L56" s="33"/>
      <c r="M56" s="33"/>
      <c r="N56" s="33"/>
      <c r="O56" s="33"/>
      <c r="P56" s="33"/>
      <c r="Q56" s="23"/>
    </row>
    <row r="57" spans="1:17">
      <c r="A57" s="548">
        <v>65</v>
      </c>
      <c r="B57" s="550" t="s">
        <v>387</v>
      </c>
      <c r="C57" s="72">
        <v>100</v>
      </c>
      <c r="D57" s="72"/>
      <c r="E57" s="337" t="s">
        <v>34</v>
      </c>
      <c r="F57" s="301">
        <v>72</v>
      </c>
      <c r="G57" s="301">
        <v>54</v>
      </c>
      <c r="H57" s="379">
        <v>3.1</v>
      </c>
      <c r="I57" s="377">
        <v>11.4</v>
      </c>
      <c r="J57" s="377">
        <v>9.8000000000000007</v>
      </c>
      <c r="K57" s="377">
        <v>154</v>
      </c>
      <c r="L57" s="33"/>
      <c r="M57" s="33"/>
      <c r="N57" s="33"/>
      <c r="O57" s="33"/>
      <c r="P57" s="33"/>
      <c r="Q57" s="23"/>
    </row>
    <row r="58" spans="1:17">
      <c r="A58" s="548"/>
      <c r="B58" s="551"/>
      <c r="C58" s="72"/>
      <c r="D58" s="72"/>
      <c r="E58" s="337" t="s">
        <v>35</v>
      </c>
      <c r="F58" s="301">
        <v>10</v>
      </c>
      <c r="G58" s="301">
        <v>8</v>
      </c>
      <c r="H58" s="271"/>
      <c r="I58" s="33"/>
      <c r="J58" s="33"/>
      <c r="K58" s="33"/>
      <c r="L58" s="33"/>
      <c r="M58" s="33"/>
      <c r="N58" s="33"/>
      <c r="O58" s="33"/>
      <c r="P58" s="33"/>
      <c r="Q58" s="23"/>
    </row>
    <row r="59" spans="1:17">
      <c r="A59" s="548"/>
      <c r="B59" s="551"/>
      <c r="C59" s="72"/>
      <c r="D59" s="72"/>
      <c r="E59" s="337" t="s">
        <v>260</v>
      </c>
      <c r="F59" s="301">
        <v>30</v>
      </c>
      <c r="G59" s="301">
        <v>20</v>
      </c>
      <c r="H59" s="271"/>
      <c r="I59" s="33"/>
      <c r="J59" s="33"/>
      <c r="K59" s="33"/>
      <c r="L59" s="33"/>
      <c r="M59" s="33"/>
      <c r="N59" s="33"/>
      <c r="O59" s="33"/>
      <c r="P59" s="33"/>
      <c r="Q59" s="23"/>
    </row>
    <row r="60" spans="1:17">
      <c r="A60" s="548"/>
      <c r="B60" s="551"/>
      <c r="C60" s="72"/>
      <c r="D60" s="72"/>
      <c r="E60" s="337" t="s">
        <v>217</v>
      </c>
      <c r="F60" s="301">
        <v>12</v>
      </c>
      <c r="G60" s="301">
        <v>10</v>
      </c>
      <c r="H60" s="271"/>
      <c r="I60" s="33"/>
      <c r="J60" s="33"/>
      <c r="K60" s="33"/>
      <c r="L60" s="33"/>
      <c r="M60" s="33"/>
      <c r="N60" s="33"/>
      <c r="O60" s="33"/>
      <c r="P60" s="33"/>
      <c r="Q60" s="23"/>
    </row>
    <row r="61" spans="1:17">
      <c r="A61" s="548"/>
      <c r="B61" s="552"/>
      <c r="C61" s="72"/>
      <c r="D61" s="72"/>
      <c r="E61" s="337" t="s">
        <v>233</v>
      </c>
      <c r="F61" s="301">
        <v>10</v>
      </c>
      <c r="G61" s="301">
        <v>10</v>
      </c>
      <c r="H61" s="271"/>
      <c r="I61" s="33"/>
      <c r="J61" s="33"/>
      <c r="K61" s="33"/>
      <c r="L61" s="33"/>
      <c r="M61" s="33"/>
      <c r="N61" s="33"/>
      <c r="O61" s="33"/>
      <c r="P61" s="33"/>
      <c r="Q61" s="23"/>
    </row>
    <row r="62" spans="1:17">
      <c r="A62" s="548">
        <v>381</v>
      </c>
      <c r="B62" s="548" t="s">
        <v>389</v>
      </c>
      <c r="C62" s="72">
        <v>100</v>
      </c>
      <c r="D62" s="72"/>
      <c r="E62" s="337" t="s">
        <v>40</v>
      </c>
      <c r="F62" s="301">
        <v>86</v>
      </c>
      <c r="G62" s="301">
        <v>86</v>
      </c>
      <c r="H62" s="151">
        <v>17.8</v>
      </c>
      <c r="I62" s="151">
        <v>17.5</v>
      </c>
      <c r="J62" s="151">
        <v>14.3</v>
      </c>
      <c r="K62" s="152">
        <v>286</v>
      </c>
      <c r="L62" s="33"/>
      <c r="M62" s="33"/>
      <c r="N62" s="33"/>
      <c r="O62" s="33"/>
      <c r="P62" s="33"/>
      <c r="Q62" s="23"/>
    </row>
    <row r="63" spans="1:17">
      <c r="A63" s="548"/>
      <c r="B63" s="548"/>
      <c r="C63" s="72"/>
      <c r="D63" s="72"/>
      <c r="E63" s="337" t="s">
        <v>11</v>
      </c>
      <c r="F63" s="301">
        <v>19</v>
      </c>
      <c r="G63" s="301">
        <v>19</v>
      </c>
      <c r="H63" s="33"/>
      <c r="I63" s="33"/>
      <c r="J63" s="33"/>
      <c r="K63" s="33"/>
      <c r="L63" s="33"/>
      <c r="M63" s="33"/>
      <c r="N63" s="33"/>
      <c r="O63" s="33"/>
      <c r="P63" s="33"/>
      <c r="Q63" s="23"/>
    </row>
    <row r="64" spans="1:17">
      <c r="A64" s="548"/>
      <c r="B64" s="548"/>
      <c r="C64" s="72"/>
      <c r="D64" s="72"/>
      <c r="E64" s="337" t="s">
        <v>46</v>
      </c>
      <c r="F64" s="301">
        <v>11</v>
      </c>
      <c r="G64" s="301">
        <v>11</v>
      </c>
      <c r="H64" s="33"/>
      <c r="I64" s="33"/>
      <c r="J64" s="33"/>
      <c r="K64" s="33"/>
      <c r="L64" s="33"/>
      <c r="M64" s="33"/>
      <c r="N64" s="33"/>
      <c r="O64" s="33"/>
      <c r="P64" s="33"/>
      <c r="Q64" s="23"/>
    </row>
    <row r="65" spans="1:17">
      <c r="A65" s="548"/>
      <c r="B65" s="548"/>
      <c r="C65" s="72"/>
      <c r="D65" s="72"/>
      <c r="E65" s="337" t="s">
        <v>30</v>
      </c>
      <c r="F65" s="301">
        <v>7</v>
      </c>
      <c r="G65" s="301">
        <v>7</v>
      </c>
      <c r="H65" s="33"/>
      <c r="I65" s="33"/>
      <c r="J65" s="33"/>
      <c r="K65" s="33"/>
      <c r="L65" s="33"/>
      <c r="M65" s="33"/>
      <c r="N65" s="33"/>
      <c r="O65" s="33"/>
      <c r="P65" s="33"/>
      <c r="Q65" s="23"/>
    </row>
    <row r="66" spans="1:17" ht="12.6" customHeight="1">
      <c r="A66" s="548">
        <v>390</v>
      </c>
      <c r="B66" s="558" t="s">
        <v>394</v>
      </c>
      <c r="C66" s="72">
        <v>110</v>
      </c>
      <c r="D66" s="72"/>
      <c r="E66" s="337" t="s">
        <v>79</v>
      </c>
      <c r="F66" s="497">
        <v>124</v>
      </c>
      <c r="G66" s="497">
        <v>103</v>
      </c>
      <c r="H66" s="381">
        <v>18</v>
      </c>
      <c r="I66" s="378">
        <v>13.8</v>
      </c>
      <c r="J66" s="378">
        <v>4.3</v>
      </c>
      <c r="K66" s="378">
        <v>213</v>
      </c>
      <c r="L66" s="33"/>
      <c r="M66" s="33"/>
      <c r="N66" s="33"/>
      <c r="O66" s="33"/>
      <c r="P66" s="33"/>
      <c r="Q66" s="23"/>
    </row>
    <row r="67" spans="1:17">
      <c r="A67" s="548"/>
      <c r="B67" s="558"/>
      <c r="C67" s="72"/>
      <c r="D67" s="72"/>
      <c r="E67" s="337" t="s">
        <v>233</v>
      </c>
      <c r="F67" s="497">
        <v>9</v>
      </c>
      <c r="G67" s="497">
        <v>9</v>
      </c>
      <c r="H67" s="353"/>
      <c r="I67" s="265"/>
      <c r="J67" s="265"/>
      <c r="K67" s="265"/>
      <c r="L67" s="33"/>
      <c r="M67" s="33"/>
      <c r="N67" s="33"/>
      <c r="O67" s="33"/>
      <c r="P67" s="33"/>
      <c r="Q67" s="23"/>
    </row>
    <row r="68" spans="1:17">
      <c r="A68" s="548"/>
      <c r="B68" s="558"/>
      <c r="C68" s="72"/>
      <c r="D68" s="72"/>
      <c r="E68" s="337" t="s">
        <v>395</v>
      </c>
      <c r="F68" s="497"/>
      <c r="G68" s="497">
        <v>70</v>
      </c>
      <c r="H68" s="353"/>
      <c r="I68" s="265"/>
      <c r="J68" s="265"/>
      <c r="K68" s="265"/>
      <c r="L68" s="33"/>
      <c r="M68" s="33"/>
      <c r="N68" s="33"/>
      <c r="O68" s="33"/>
      <c r="P68" s="33"/>
      <c r="Q68" s="23"/>
    </row>
    <row r="69" spans="1:17">
      <c r="A69" s="548"/>
      <c r="B69" s="558"/>
      <c r="C69" s="72"/>
      <c r="D69" s="72"/>
      <c r="E69" s="337" t="s">
        <v>77</v>
      </c>
      <c r="F69" s="497">
        <v>40</v>
      </c>
      <c r="G69" s="497">
        <v>40</v>
      </c>
      <c r="H69" s="353"/>
      <c r="I69" s="265"/>
      <c r="J69" s="265"/>
      <c r="K69" s="265"/>
      <c r="L69" s="33"/>
      <c r="M69" s="33"/>
      <c r="N69" s="33"/>
      <c r="O69" s="33"/>
      <c r="P69" s="33"/>
      <c r="Q69" s="23"/>
    </row>
    <row r="70" spans="1:17">
      <c r="A70" s="548">
        <v>429</v>
      </c>
      <c r="B70" s="558" t="s">
        <v>338</v>
      </c>
      <c r="C70" s="72">
        <v>180</v>
      </c>
      <c r="D70" s="72"/>
      <c r="E70" s="337" t="s">
        <v>48</v>
      </c>
      <c r="F70" s="301">
        <v>82.8</v>
      </c>
      <c r="G70" s="301">
        <v>82.8</v>
      </c>
      <c r="H70" s="86">
        <v>3.7</v>
      </c>
      <c r="I70" s="86">
        <v>7.92</v>
      </c>
      <c r="J70" s="86">
        <v>19.600000000000001</v>
      </c>
      <c r="K70" s="54">
        <v>165</v>
      </c>
      <c r="L70" s="33"/>
      <c r="M70" s="33"/>
      <c r="N70" s="33"/>
      <c r="O70" s="33"/>
      <c r="P70" s="33"/>
      <c r="Q70" s="23"/>
    </row>
    <row r="71" spans="1:17">
      <c r="A71" s="548"/>
      <c r="B71" s="558"/>
      <c r="C71" s="72"/>
      <c r="D71" s="72"/>
      <c r="E71" s="337" t="s">
        <v>30</v>
      </c>
      <c r="F71" s="301">
        <v>8.1</v>
      </c>
      <c r="G71" s="301">
        <v>8.1</v>
      </c>
      <c r="H71" s="271"/>
      <c r="I71" s="33"/>
      <c r="J71" s="33"/>
      <c r="K71" s="33"/>
      <c r="L71" s="33"/>
      <c r="M71" s="33"/>
      <c r="N71" s="33"/>
      <c r="O71" s="33"/>
      <c r="P71" s="33"/>
      <c r="Q71" s="23"/>
    </row>
  </sheetData>
  <mergeCells count="35">
    <mergeCell ref="A19:A22"/>
    <mergeCell ref="B19:B22"/>
    <mergeCell ref="B30:B33"/>
    <mergeCell ref="A30:A33"/>
    <mergeCell ref="A34:A42"/>
    <mergeCell ref="B34:B42"/>
    <mergeCell ref="A70:A71"/>
    <mergeCell ref="B70:B71"/>
    <mergeCell ref="A12:A13"/>
    <mergeCell ref="B12:B13"/>
    <mergeCell ref="A5:A7"/>
    <mergeCell ref="B5:B7"/>
    <mergeCell ref="A8:A11"/>
    <mergeCell ref="B8:B11"/>
    <mergeCell ref="A23:A29"/>
    <mergeCell ref="B23:B29"/>
    <mergeCell ref="A57:A61"/>
    <mergeCell ref="B57:B61"/>
    <mergeCell ref="A62:A65"/>
    <mergeCell ref="B62:B65"/>
    <mergeCell ref="A66:A69"/>
    <mergeCell ref="B66:B69"/>
    <mergeCell ref="A50:E50"/>
    <mergeCell ref="A51:A56"/>
    <mergeCell ref="B51:B56"/>
    <mergeCell ref="A43:A44"/>
    <mergeCell ref="B43:B44"/>
    <mergeCell ref="B17:C17"/>
    <mergeCell ref="A18:G18"/>
    <mergeCell ref="A1:N1"/>
    <mergeCell ref="A3:A4"/>
    <mergeCell ref="C3:D3"/>
    <mergeCell ref="E3:E4"/>
    <mergeCell ref="F3:K3"/>
    <mergeCell ref="L3:Q3"/>
  </mergeCells>
  <pageMargins left="0.31496062992125984" right="0.31496062992125984" top="0.55118110236220474" bottom="0.55118110236220474" header="0.31496062992125984" footer="0.31496062992125984"/>
  <pageSetup paperSize="9" scale="98" fitToHeight="2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workbookViewId="0">
      <selection activeCell="Q44" sqref="Q44"/>
    </sheetView>
  </sheetViews>
  <sheetFormatPr defaultColWidth="9.109375" defaultRowHeight="14.4"/>
  <cols>
    <col min="1" max="1" width="5.33203125" style="22" customWidth="1"/>
    <col min="2" max="2" width="22.44140625" style="22" customWidth="1"/>
    <col min="3" max="4" width="6.6640625" style="22" customWidth="1"/>
    <col min="5" max="5" width="20.5546875" style="22" customWidth="1"/>
    <col min="6" max="17" width="6.5546875" style="22" customWidth="1"/>
    <col min="18" max="16384" width="9.109375" style="22"/>
  </cols>
  <sheetData>
    <row r="1" spans="1:17">
      <c r="A1" s="541" t="s">
        <v>376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7">
      <c r="A2" s="34"/>
      <c r="B2" s="34"/>
      <c r="C2" s="71"/>
      <c r="D2" s="71"/>
      <c r="E2" s="71" t="s">
        <v>158</v>
      </c>
      <c r="F2" s="34"/>
      <c r="G2" s="34"/>
      <c r="H2" s="34"/>
      <c r="I2" s="34"/>
      <c r="J2" s="34"/>
      <c r="K2" s="34"/>
    </row>
    <row r="3" spans="1:17">
      <c r="A3" s="542" t="s">
        <v>20</v>
      </c>
      <c r="B3" s="33" t="s">
        <v>303</v>
      </c>
      <c r="C3" s="543" t="s">
        <v>156</v>
      </c>
      <c r="D3" s="544"/>
      <c r="E3" s="545" t="s">
        <v>157</v>
      </c>
      <c r="F3" s="546" t="s">
        <v>121</v>
      </c>
      <c r="G3" s="546"/>
      <c r="H3" s="546"/>
      <c r="I3" s="546"/>
      <c r="J3" s="546"/>
      <c r="K3" s="546"/>
      <c r="L3" s="543" t="s">
        <v>153</v>
      </c>
      <c r="M3" s="547"/>
      <c r="N3" s="547"/>
      <c r="O3" s="547"/>
      <c r="P3" s="547"/>
      <c r="Q3" s="544"/>
    </row>
    <row r="4" spans="1:17" ht="22.8">
      <c r="A4" s="542"/>
      <c r="B4" s="37" t="s">
        <v>129</v>
      </c>
      <c r="C4" s="63" t="s">
        <v>122</v>
      </c>
      <c r="D4" s="63" t="s">
        <v>199</v>
      </c>
      <c r="E4" s="545"/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23</v>
      </c>
      <c r="M4" s="33" t="s">
        <v>24</v>
      </c>
      <c r="N4" s="33" t="s">
        <v>25</v>
      </c>
      <c r="O4" s="33" t="s">
        <v>26</v>
      </c>
      <c r="P4" s="33" t="s">
        <v>27</v>
      </c>
      <c r="Q4" s="33" t="s">
        <v>28</v>
      </c>
    </row>
    <row r="5" spans="1:17" ht="15" customHeight="1">
      <c r="A5" s="564">
        <v>390</v>
      </c>
      <c r="B5" s="580" t="s">
        <v>138</v>
      </c>
      <c r="C5" s="508">
        <v>70</v>
      </c>
      <c r="D5" s="72">
        <v>100</v>
      </c>
      <c r="E5" s="337" t="s">
        <v>67</v>
      </c>
      <c r="F5" s="193">
        <v>61</v>
      </c>
      <c r="G5" s="193">
        <v>44</v>
      </c>
      <c r="H5" s="378">
        <v>9.5</v>
      </c>
      <c r="I5" s="378">
        <v>15.3</v>
      </c>
      <c r="J5" s="378">
        <v>11.4</v>
      </c>
      <c r="K5" s="378">
        <v>221</v>
      </c>
      <c r="L5" s="47">
        <v>87.1</v>
      </c>
      <c r="M5" s="279">
        <v>62.8</v>
      </c>
      <c r="N5" s="52">
        <v>13.5</v>
      </c>
      <c r="O5" s="52">
        <v>22</v>
      </c>
      <c r="P5" s="52">
        <v>16.3</v>
      </c>
      <c r="Q5" s="52">
        <v>315</v>
      </c>
    </row>
    <row r="6" spans="1:17" ht="15" customHeight="1">
      <c r="A6" s="591"/>
      <c r="B6" s="581"/>
      <c r="C6" s="508"/>
      <c r="D6" s="72"/>
      <c r="E6" s="337" t="s">
        <v>68</v>
      </c>
      <c r="F6" s="193">
        <v>6</v>
      </c>
      <c r="G6" s="193">
        <v>6</v>
      </c>
      <c r="H6" s="501"/>
      <c r="I6" s="501"/>
      <c r="J6" s="501"/>
      <c r="K6" s="501"/>
      <c r="L6" s="47">
        <v>8.5</v>
      </c>
      <c r="M6" s="279">
        <v>8.5</v>
      </c>
      <c r="N6" s="52"/>
      <c r="O6" s="52"/>
      <c r="P6" s="52"/>
      <c r="Q6" s="52"/>
    </row>
    <row r="7" spans="1:17">
      <c r="A7" s="591"/>
      <c r="B7" s="581"/>
      <c r="C7" s="508"/>
      <c r="D7" s="72"/>
      <c r="E7" s="337" t="s">
        <v>35</v>
      </c>
      <c r="F7" s="193">
        <v>24.5</v>
      </c>
      <c r="G7" s="193">
        <v>21</v>
      </c>
      <c r="H7" s="501"/>
      <c r="I7" s="501"/>
      <c r="J7" s="501"/>
      <c r="K7" s="501"/>
      <c r="L7" s="47">
        <v>35</v>
      </c>
      <c r="M7" s="47">
        <v>30</v>
      </c>
      <c r="N7" s="52"/>
      <c r="O7" s="52"/>
      <c r="P7" s="52"/>
      <c r="Q7" s="52"/>
    </row>
    <row r="8" spans="1:17" ht="15" customHeight="1">
      <c r="A8" s="565"/>
      <c r="B8" s="582"/>
      <c r="C8" s="508"/>
      <c r="D8" s="72"/>
      <c r="E8" s="337" t="s">
        <v>56</v>
      </c>
      <c r="F8" s="193">
        <v>5</v>
      </c>
      <c r="G8" s="193">
        <v>5</v>
      </c>
      <c r="H8" s="501"/>
      <c r="I8" s="501"/>
      <c r="J8" s="501"/>
      <c r="K8" s="501"/>
      <c r="L8" s="47">
        <v>7.1</v>
      </c>
      <c r="M8" s="47">
        <v>7.1</v>
      </c>
      <c r="N8" s="52"/>
      <c r="O8" s="52"/>
      <c r="P8" s="52"/>
      <c r="Q8" s="52"/>
    </row>
    <row r="9" spans="1:17" ht="15" customHeight="1">
      <c r="A9" s="548">
        <v>237</v>
      </c>
      <c r="B9" s="558" t="s">
        <v>139</v>
      </c>
      <c r="C9" s="72">
        <v>150</v>
      </c>
      <c r="D9" s="72">
        <v>180</v>
      </c>
      <c r="E9" s="337" t="s">
        <v>48</v>
      </c>
      <c r="F9" s="218">
        <v>69</v>
      </c>
      <c r="G9" s="218">
        <v>69</v>
      </c>
      <c r="H9" s="157">
        <v>7</v>
      </c>
      <c r="I9" s="157">
        <v>6.6</v>
      </c>
      <c r="J9" s="157">
        <v>42.5</v>
      </c>
      <c r="K9" s="157">
        <v>300</v>
      </c>
      <c r="L9" s="218">
        <v>82.8</v>
      </c>
      <c r="M9" s="218">
        <v>82.8</v>
      </c>
      <c r="N9" s="157">
        <v>8.4</v>
      </c>
      <c r="O9" s="157">
        <v>8</v>
      </c>
      <c r="P9" s="157">
        <v>51</v>
      </c>
      <c r="Q9" s="157">
        <v>300</v>
      </c>
    </row>
    <row r="10" spans="1:17" ht="15" customHeight="1">
      <c r="A10" s="548"/>
      <c r="B10" s="558"/>
      <c r="C10" s="72"/>
      <c r="D10" s="72"/>
      <c r="E10" s="337" t="s">
        <v>30</v>
      </c>
      <c r="F10" s="218">
        <v>6.75</v>
      </c>
      <c r="G10" s="218">
        <v>6.75</v>
      </c>
      <c r="H10" s="33"/>
      <c r="I10" s="33"/>
      <c r="J10" s="33"/>
      <c r="K10" s="33"/>
      <c r="L10" s="218">
        <v>8.1</v>
      </c>
      <c r="M10" s="218">
        <v>8.1</v>
      </c>
      <c r="N10" s="33"/>
      <c r="O10" s="33"/>
      <c r="P10" s="33"/>
      <c r="Q10" s="33"/>
    </row>
    <row r="11" spans="1:17" ht="15" hidden="1" customHeight="1">
      <c r="A11" s="504"/>
      <c r="B11" s="505"/>
      <c r="C11" s="51"/>
      <c r="D11" s="51"/>
      <c r="E11" s="321"/>
      <c r="F11" s="336"/>
      <c r="G11" s="335"/>
      <c r="H11" s="52"/>
      <c r="I11" s="52"/>
      <c r="J11" s="52"/>
      <c r="K11" s="52"/>
      <c r="L11" s="47"/>
      <c r="M11" s="47"/>
      <c r="N11" s="52"/>
      <c r="O11" s="52"/>
      <c r="P11" s="52"/>
      <c r="Q11" s="52"/>
    </row>
    <row r="12" spans="1:17" ht="15" hidden="1" customHeight="1">
      <c r="A12" s="504"/>
      <c r="B12" s="505"/>
      <c r="C12" s="51"/>
      <c r="D12" s="51"/>
      <c r="E12" s="321"/>
      <c r="F12" s="335"/>
      <c r="G12" s="335"/>
      <c r="H12" s="52"/>
      <c r="I12" s="52"/>
      <c r="J12" s="52"/>
      <c r="K12" s="52"/>
      <c r="L12" s="279"/>
      <c r="M12" s="279"/>
      <c r="N12" s="52"/>
      <c r="O12" s="52"/>
      <c r="P12" s="52"/>
      <c r="Q12" s="52"/>
    </row>
    <row r="13" spans="1:17" ht="15" hidden="1" customHeight="1">
      <c r="A13" s="504"/>
      <c r="B13" s="505"/>
      <c r="C13" s="51"/>
      <c r="D13" s="51"/>
      <c r="E13" s="321"/>
      <c r="F13" s="335"/>
      <c r="G13" s="335"/>
      <c r="H13" s="52"/>
      <c r="I13" s="52"/>
      <c r="J13" s="52"/>
      <c r="K13" s="52"/>
      <c r="L13" s="47"/>
      <c r="M13" s="47"/>
      <c r="N13" s="52"/>
      <c r="O13" s="52"/>
      <c r="P13" s="52"/>
      <c r="Q13" s="52"/>
    </row>
    <row r="14" spans="1:17" ht="15" hidden="1" customHeight="1">
      <c r="A14" s="504"/>
      <c r="B14" s="505"/>
      <c r="C14" s="51"/>
      <c r="D14" s="51"/>
      <c r="E14" s="321"/>
      <c r="F14" s="336"/>
      <c r="G14" s="336"/>
      <c r="H14" s="52"/>
      <c r="I14" s="52"/>
      <c r="J14" s="52"/>
      <c r="K14" s="52"/>
      <c r="L14" s="279"/>
      <c r="M14" s="279"/>
      <c r="N14" s="52"/>
      <c r="O14" s="52"/>
      <c r="P14" s="52"/>
      <c r="Q14" s="52"/>
    </row>
    <row r="15" spans="1:17" ht="15" hidden="1" customHeight="1">
      <c r="A15" s="504"/>
      <c r="B15" s="505"/>
      <c r="C15" s="51"/>
      <c r="D15" s="51"/>
      <c r="E15" s="321"/>
      <c r="F15" s="336"/>
      <c r="G15" s="336"/>
      <c r="H15" s="52"/>
      <c r="I15" s="52"/>
      <c r="J15" s="52"/>
      <c r="K15" s="52"/>
      <c r="L15" s="279"/>
      <c r="M15" s="279"/>
      <c r="N15" s="52"/>
      <c r="O15" s="52"/>
      <c r="P15" s="52"/>
      <c r="Q15" s="52"/>
    </row>
    <row r="16" spans="1:17" ht="15" hidden="1" customHeight="1">
      <c r="A16" s="504"/>
      <c r="B16" s="505"/>
      <c r="C16" s="51"/>
      <c r="D16" s="51"/>
      <c r="E16" s="321"/>
      <c r="F16" s="336"/>
      <c r="G16" s="336"/>
      <c r="H16" s="52"/>
      <c r="I16" s="52"/>
      <c r="J16" s="52"/>
      <c r="K16" s="52"/>
      <c r="L16" s="279"/>
      <c r="M16" s="279"/>
      <c r="N16" s="52"/>
      <c r="O16" s="52"/>
      <c r="P16" s="52"/>
      <c r="Q16" s="52"/>
    </row>
    <row r="17" spans="1:17" ht="15" hidden="1" customHeight="1">
      <c r="A17" s="506"/>
      <c r="B17" s="507"/>
      <c r="C17" s="51"/>
      <c r="D17" s="51"/>
      <c r="E17" s="321"/>
      <c r="F17" s="336"/>
      <c r="G17" s="336"/>
      <c r="H17" s="52"/>
      <c r="I17" s="52"/>
      <c r="J17" s="52"/>
      <c r="K17" s="52"/>
      <c r="L17" s="279"/>
      <c r="M17" s="279"/>
      <c r="N17" s="52"/>
      <c r="O17" s="52"/>
      <c r="P17" s="52"/>
      <c r="Q17" s="52"/>
    </row>
    <row r="18" spans="1:17">
      <c r="A18" s="592">
        <v>501</v>
      </c>
      <c r="B18" s="570" t="s">
        <v>186</v>
      </c>
      <c r="C18" s="178">
        <v>200</v>
      </c>
      <c r="D18" s="178">
        <v>200</v>
      </c>
      <c r="E18" s="179" t="s">
        <v>82</v>
      </c>
      <c r="F18" s="200">
        <v>5</v>
      </c>
      <c r="G18" s="200">
        <v>5</v>
      </c>
      <c r="H18" s="81">
        <v>3.2</v>
      </c>
      <c r="I18" s="81">
        <v>2.7</v>
      </c>
      <c r="J18" s="81">
        <v>15.9</v>
      </c>
      <c r="K18" s="81">
        <v>79</v>
      </c>
      <c r="L18" s="200">
        <v>5</v>
      </c>
      <c r="M18" s="200">
        <v>5</v>
      </c>
      <c r="N18" s="81">
        <v>3.2</v>
      </c>
      <c r="O18" s="81">
        <v>2.7</v>
      </c>
      <c r="P18" s="81">
        <v>15.9</v>
      </c>
      <c r="Q18" s="81">
        <v>79</v>
      </c>
    </row>
    <row r="19" spans="1:17">
      <c r="A19" s="592"/>
      <c r="B19" s="570"/>
      <c r="C19" s="503"/>
      <c r="D19" s="196"/>
      <c r="E19" s="179" t="s">
        <v>32</v>
      </c>
      <c r="F19" s="200">
        <v>10</v>
      </c>
      <c r="G19" s="200">
        <v>10</v>
      </c>
      <c r="H19" s="77"/>
      <c r="I19" s="77"/>
      <c r="J19" s="77"/>
      <c r="K19" s="77"/>
      <c r="L19" s="200">
        <v>10</v>
      </c>
      <c r="M19" s="200">
        <v>10</v>
      </c>
      <c r="N19" s="81"/>
      <c r="O19" s="81"/>
      <c r="P19" s="81"/>
      <c r="Q19" s="81"/>
    </row>
    <row r="20" spans="1:17">
      <c r="A20" s="592"/>
      <c r="B20" s="570"/>
      <c r="C20" s="503"/>
      <c r="D20" s="196"/>
      <c r="E20" s="179" t="s">
        <v>50</v>
      </c>
      <c r="F20" s="200">
        <v>100</v>
      </c>
      <c r="G20" s="200">
        <v>100</v>
      </c>
      <c r="H20" s="77"/>
      <c r="I20" s="77"/>
      <c r="J20" s="77"/>
      <c r="K20" s="77"/>
      <c r="L20" s="200">
        <v>100</v>
      </c>
      <c r="M20" s="200">
        <v>100</v>
      </c>
      <c r="N20" s="81"/>
      <c r="O20" s="81"/>
      <c r="P20" s="81"/>
      <c r="Q20" s="81"/>
    </row>
    <row r="21" spans="1:17" ht="13.5" customHeight="1">
      <c r="A21" s="768">
        <v>108</v>
      </c>
      <c r="B21" s="769" t="s">
        <v>144</v>
      </c>
      <c r="C21" s="770">
        <v>40</v>
      </c>
      <c r="D21" s="770">
        <v>50</v>
      </c>
      <c r="E21" s="771" t="s">
        <v>11</v>
      </c>
      <c r="F21" s="772">
        <v>40</v>
      </c>
      <c r="G21" s="773">
        <v>40</v>
      </c>
      <c r="H21" s="774">
        <v>3</v>
      </c>
      <c r="I21" s="774">
        <v>0.3</v>
      </c>
      <c r="J21" s="774">
        <v>19.7</v>
      </c>
      <c r="K21" s="774">
        <v>94</v>
      </c>
      <c r="L21" s="775">
        <v>50</v>
      </c>
      <c r="M21" s="775">
        <v>50</v>
      </c>
      <c r="N21" s="776">
        <v>3.8</v>
      </c>
      <c r="O21" s="776">
        <v>0.4</v>
      </c>
      <c r="P21" s="776">
        <v>24.6</v>
      </c>
      <c r="Q21" s="774">
        <v>117.5</v>
      </c>
    </row>
    <row r="22" spans="1:17">
      <c r="A22" s="367">
        <v>112</v>
      </c>
      <c r="B22" s="420" t="s">
        <v>127</v>
      </c>
      <c r="C22" s="89">
        <v>140</v>
      </c>
      <c r="D22" s="88">
        <v>140</v>
      </c>
      <c r="E22" s="321" t="s">
        <v>57</v>
      </c>
      <c r="F22" s="322">
        <v>140</v>
      </c>
      <c r="G22" s="322">
        <v>140</v>
      </c>
      <c r="H22" s="52">
        <v>0.5</v>
      </c>
      <c r="I22" s="52">
        <v>0.5</v>
      </c>
      <c r="J22" s="52">
        <v>13.7</v>
      </c>
      <c r="K22" s="52">
        <v>66</v>
      </c>
      <c r="L22" s="112">
        <v>140</v>
      </c>
      <c r="M22" s="112">
        <v>140</v>
      </c>
      <c r="N22" s="52">
        <v>0.5</v>
      </c>
      <c r="O22" s="52">
        <v>0.5</v>
      </c>
      <c r="P22" s="52">
        <v>13.7</v>
      </c>
      <c r="Q22" s="52">
        <v>66</v>
      </c>
    </row>
    <row r="23" spans="1:17">
      <c r="A23" s="337"/>
      <c r="B23" s="553" t="s">
        <v>154</v>
      </c>
      <c r="C23" s="554"/>
      <c r="D23" s="364"/>
      <c r="E23" s="297"/>
      <c r="F23" s="218"/>
      <c r="G23" s="218"/>
      <c r="H23" s="58">
        <f>H22+H21+H18+H9+H5</f>
        <v>23.2</v>
      </c>
      <c r="I23" s="58">
        <f>I22+I21+I18+I9+I5</f>
        <v>25.4</v>
      </c>
      <c r="J23" s="58">
        <f>J22+J21+J18+J9+J5</f>
        <v>103.2</v>
      </c>
      <c r="K23" s="58">
        <f>K22+K21+K18+K9+K5</f>
        <v>760</v>
      </c>
      <c r="L23" s="42"/>
      <c r="M23" s="42"/>
      <c r="N23" s="58">
        <f>N22+N21+N18+N9+N5</f>
        <v>29.4</v>
      </c>
      <c r="O23" s="58">
        <f>O22+O21+O18+O9+O5</f>
        <v>33.6</v>
      </c>
      <c r="P23" s="58">
        <f>P22+P21+P18+P9+P5</f>
        <v>121.49999999999999</v>
      </c>
      <c r="Q23" s="58">
        <f>Q22+Q21+Q18+Q9+Q5</f>
        <v>877.5</v>
      </c>
    </row>
    <row r="24" spans="1:17">
      <c r="A24" s="555" t="s">
        <v>128</v>
      </c>
      <c r="B24" s="556"/>
      <c r="C24" s="556"/>
      <c r="D24" s="556"/>
      <c r="E24" s="556"/>
      <c r="F24" s="556"/>
      <c r="G24" s="557"/>
      <c r="H24" s="42"/>
      <c r="I24" s="42"/>
      <c r="J24" s="42"/>
      <c r="K24" s="42"/>
      <c r="L24" s="33"/>
      <c r="M24" s="33"/>
      <c r="N24" s="33"/>
      <c r="O24" s="33"/>
      <c r="P24" s="33"/>
      <c r="Q24" s="23"/>
    </row>
    <row r="25" spans="1:17">
      <c r="A25" s="548">
        <v>75</v>
      </c>
      <c r="B25" s="549" t="s">
        <v>130</v>
      </c>
      <c r="C25" s="89">
        <v>60</v>
      </c>
      <c r="D25" s="89">
        <v>100</v>
      </c>
      <c r="E25" s="297" t="s">
        <v>34</v>
      </c>
      <c r="F25" s="301">
        <v>41</v>
      </c>
      <c r="G25" s="218">
        <v>29.4</v>
      </c>
      <c r="H25" s="54">
        <v>1.1000000000000001</v>
      </c>
      <c r="I25" s="54">
        <v>3.7</v>
      </c>
      <c r="J25" s="54">
        <v>5.3</v>
      </c>
      <c r="K25" s="54">
        <v>59.4</v>
      </c>
      <c r="L25" s="49">
        <v>68.099999999999994</v>
      </c>
      <c r="M25" s="271">
        <v>49</v>
      </c>
      <c r="N25" s="54">
        <v>1.8</v>
      </c>
      <c r="O25" s="54">
        <v>6.2</v>
      </c>
      <c r="P25" s="54">
        <v>8.9</v>
      </c>
      <c r="Q25" s="54">
        <v>99</v>
      </c>
    </row>
    <row r="26" spans="1:17">
      <c r="A26" s="548"/>
      <c r="B26" s="549"/>
      <c r="C26" s="477"/>
      <c r="D26" s="477"/>
      <c r="E26" s="297" t="s">
        <v>131</v>
      </c>
      <c r="F26" s="218">
        <v>15.7</v>
      </c>
      <c r="G26" s="218">
        <v>10.199999999999999</v>
      </c>
      <c r="H26" s="54"/>
      <c r="I26" s="54"/>
      <c r="J26" s="54"/>
      <c r="K26" s="54"/>
      <c r="L26" s="49">
        <v>26.2</v>
      </c>
      <c r="M26" s="271">
        <v>17</v>
      </c>
      <c r="N26" s="54"/>
      <c r="O26" s="54"/>
      <c r="P26" s="54"/>
      <c r="Q26" s="54"/>
    </row>
    <row r="27" spans="1:17">
      <c r="A27" s="548"/>
      <c r="B27" s="549"/>
      <c r="C27" s="477"/>
      <c r="D27" s="477"/>
      <c r="E27" s="297" t="s">
        <v>132</v>
      </c>
      <c r="F27" s="301">
        <v>18</v>
      </c>
      <c r="G27" s="218">
        <v>14.4</v>
      </c>
      <c r="H27" s="54"/>
      <c r="I27" s="54"/>
      <c r="J27" s="54"/>
      <c r="K27" s="54"/>
      <c r="L27" s="271">
        <v>30</v>
      </c>
      <c r="M27" s="271">
        <v>24</v>
      </c>
      <c r="N27" s="54"/>
      <c r="O27" s="54"/>
      <c r="P27" s="54"/>
      <c r="Q27" s="54"/>
    </row>
    <row r="28" spans="1:17">
      <c r="A28" s="548"/>
      <c r="B28" s="549"/>
      <c r="C28" s="477"/>
      <c r="D28" s="477"/>
      <c r="E28" s="297" t="s">
        <v>35</v>
      </c>
      <c r="F28" s="218">
        <v>3.6</v>
      </c>
      <c r="G28" s="301">
        <v>3</v>
      </c>
      <c r="H28" s="54"/>
      <c r="I28" s="54"/>
      <c r="J28" s="54"/>
      <c r="K28" s="54"/>
      <c r="L28" s="271">
        <v>6</v>
      </c>
      <c r="M28" s="271">
        <v>5</v>
      </c>
      <c r="N28" s="54"/>
      <c r="O28" s="54"/>
      <c r="P28" s="54"/>
      <c r="Q28" s="54"/>
    </row>
    <row r="29" spans="1:17" ht="15" customHeight="1">
      <c r="A29" s="548"/>
      <c r="B29" s="549"/>
      <c r="C29" s="51"/>
      <c r="D29" s="51"/>
      <c r="E29" s="297" t="s">
        <v>38</v>
      </c>
      <c r="F29" s="301">
        <v>6</v>
      </c>
      <c r="G29" s="301">
        <v>6</v>
      </c>
      <c r="H29" s="54"/>
      <c r="I29" s="54"/>
      <c r="J29" s="54"/>
      <c r="K29" s="54"/>
      <c r="L29" s="49">
        <v>6.5</v>
      </c>
      <c r="M29" s="49">
        <v>6.5</v>
      </c>
      <c r="N29" s="54"/>
      <c r="O29" s="54"/>
      <c r="P29" s="54"/>
      <c r="Q29" s="54"/>
    </row>
    <row r="30" spans="1:17" ht="16.5" customHeight="1">
      <c r="A30" s="550" t="s">
        <v>309</v>
      </c>
      <c r="B30" s="580" t="s">
        <v>310</v>
      </c>
      <c r="C30" s="51" t="s">
        <v>159</v>
      </c>
      <c r="D30" s="51" t="s">
        <v>288</v>
      </c>
      <c r="E30" s="138" t="s">
        <v>311</v>
      </c>
      <c r="F30" s="138"/>
      <c r="G30" s="147">
        <v>24</v>
      </c>
      <c r="H30" s="164">
        <v>2.5499999999999998</v>
      </c>
      <c r="I30" s="164">
        <v>5.85</v>
      </c>
      <c r="J30" s="164">
        <v>13.9</v>
      </c>
      <c r="K30" s="164">
        <v>111</v>
      </c>
      <c r="L30" s="139"/>
      <c r="M30" s="148">
        <v>24</v>
      </c>
      <c r="N30" s="164">
        <v>2.5499999999999998</v>
      </c>
      <c r="O30" s="164">
        <v>5.85</v>
      </c>
      <c r="P30" s="164">
        <v>13.9</v>
      </c>
      <c r="Q30" s="164">
        <v>111</v>
      </c>
    </row>
    <row r="31" spans="1:17">
      <c r="A31" s="551"/>
      <c r="B31" s="581"/>
      <c r="C31" s="51"/>
      <c r="D31" s="51"/>
      <c r="E31" s="138" t="s">
        <v>85</v>
      </c>
      <c r="F31" s="139">
        <v>21.5</v>
      </c>
      <c r="G31" s="139">
        <v>21.5</v>
      </c>
      <c r="H31" s="54"/>
      <c r="I31" s="54"/>
      <c r="J31" s="54"/>
      <c r="K31" s="54"/>
      <c r="L31" s="139">
        <v>21.5</v>
      </c>
      <c r="M31" s="139">
        <v>21.5</v>
      </c>
      <c r="N31" s="54"/>
      <c r="O31" s="54"/>
      <c r="P31" s="54"/>
      <c r="Q31" s="54"/>
    </row>
    <row r="32" spans="1:17">
      <c r="A32" s="551"/>
      <c r="B32" s="581"/>
      <c r="C32" s="51"/>
      <c r="D32" s="51"/>
      <c r="E32" s="138" t="s">
        <v>75</v>
      </c>
      <c r="F32" s="139">
        <v>5.75</v>
      </c>
      <c r="G32" s="139">
        <v>5</v>
      </c>
      <c r="H32" s="54"/>
      <c r="I32" s="54"/>
      <c r="J32" s="54"/>
      <c r="K32" s="54"/>
      <c r="L32" s="139">
        <v>5.75</v>
      </c>
      <c r="M32" s="139">
        <v>5</v>
      </c>
      <c r="N32" s="54"/>
      <c r="O32" s="54"/>
      <c r="P32" s="54"/>
      <c r="Q32" s="54"/>
    </row>
    <row r="33" spans="1:17" ht="14.25" customHeight="1">
      <c r="A33" s="551"/>
      <c r="B33" s="581"/>
      <c r="C33" s="51"/>
      <c r="D33" s="51"/>
      <c r="E33" s="138" t="s">
        <v>216</v>
      </c>
      <c r="F33" s="139">
        <v>3.5</v>
      </c>
      <c r="G33" s="139">
        <v>3.5</v>
      </c>
      <c r="H33" s="54"/>
      <c r="I33" s="54"/>
      <c r="J33" s="54"/>
      <c r="K33" s="54"/>
      <c r="L33" s="139">
        <v>3.5</v>
      </c>
      <c r="M33" s="139">
        <v>3.5</v>
      </c>
      <c r="N33" s="54"/>
      <c r="O33" s="54"/>
      <c r="P33" s="54"/>
      <c r="Q33" s="54"/>
    </row>
    <row r="34" spans="1:17">
      <c r="A34" s="551"/>
      <c r="B34" s="581"/>
      <c r="C34" s="51"/>
      <c r="D34" s="51"/>
      <c r="E34" s="138" t="s">
        <v>312</v>
      </c>
      <c r="F34" s="268">
        <v>12</v>
      </c>
      <c r="G34" s="268">
        <v>10</v>
      </c>
      <c r="H34" s="54"/>
      <c r="I34" s="54"/>
      <c r="J34" s="54"/>
      <c r="K34" s="54"/>
      <c r="L34" s="268">
        <v>12</v>
      </c>
      <c r="M34" s="268">
        <v>10</v>
      </c>
      <c r="N34" s="54"/>
      <c r="O34" s="54"/>
      <c r="P34" s="54"/>
      <c r="Q34" s="54"/>
    </row>
    <row r="35" spans="1:17">
      <c r="A35" s="551"/>
      <c r="B35" s="581"/>
      <c r="C35" s="51"/>
      <c r="D35" s="51"/>
      <c r="E35" s="138" t="s">
        <v>171</v>
      </c>
      <c r="F35" s="268">
        <v>5</v>
      </c>
      <c r="G35" s="268">
        <v>5</v>
      </c>
      <c r="H35" s="54"/>
      <c r="I35" s="54"/>
      <c r="J35" s="54"/>
      <c r="K35" s="54"/>
      <c r="L35" s="268">
        <v>5</v>
      </c>
      <c r="M35" s="268">
        <v>5</v>
      </c>
      <c r="N35" s="54"/>
      <c r="O35" s="54"/>
      <c r="P35" s="54"/>
      <c r="Q35" s="54"/>
    </row>
    <row r="36" spans="1:17">
      <c r="A36" s="551"/>
      <c r="B36" s="581"/>
      <c r="C36" s="51"/>
      <c r="D36" s="51"/>
      <c r="E36" s="297" t="s">
        <v>120</v>
      </c>
      <c r="F36" s="301">
        <v>1</v>
      </c>
      <c r="G36" s="301">
        <v>1</v>
      </c>
      <c r="H36" s="54"/>
      <c r="I36" s="54"/>
      <c r="J36" s="54"/>
      <c r="K36" s="54"/>
      <c r="L36" s="271">
        <v>1</v>
      </c>
      <c r="M36" s="271">
        <v>1</v>
      </c>
      <c r="N36" s="54"/>
      <c r="O36" s="54"/>
      <c r="P36" s="54"/>
      <c r="Q36" s="54"/>
    </row>
    <row r="37" spans="1:17">
      <c r="A37" s="552"/>
      <c r="B37" s="582"/>
      <c r="C37" s="51"/>
      <c r="D37" s="51"/>
      <c r="E37" s="479" t="s">
        <v>180</v>
      </c>
      <c r="F37" s="494">
        <v>24</v>
      </c>
      <c r="G37" s="494">
        <v>15</v>
      </c>
      <c r="H37" s="86">
        <v>3.5</v>
      </c>
      <c r="I37" s="86">
        <v>2.4</v>
      </c>
      <c r="J37" s="86">
        <v>0.1</v>
      </c>
      <c r="K37" s="54">
        <v>36</v>
      </c>
      <c r="L37" s="271">
        <v>40</v>
      </c>
      <c r="M37" s="271">
        <v>25</v>
      </c>
      <c r="N37" s="54">
        <v>5.8</v>
      </c>
      <c r="O37" s="54">
        <v>4</v>
      </c>
      <c r="P37" s="54">
        <v>0.16</v>
      </c>
      <c r="Q37" s="54">
        <v>60</v>
      </c>
    </row>
    <row r="38" spans="1:17" ht="15.75" customHeight="1">
      <c r="A38" s="548">
        <v>341</v>
      </c>
      <c r="B38" s="549" t="s">
        <v>140</v>
      </c>
      <c r="C38" s="95">
        <v>100</v>
      </c>
      <c r="D38" s="95">
        <v>120</v>
      </c>
      <c r="E38" s="297" t="s">
        <v>62</v>
      </c>
      <c r="F38" s="301">
        <v>92</v>
      </c>
      <c r="G38" s="301">
        <v>87</v>
      </c>
      <c r="H38" s="54">
        <v>14.4</v>
      </c>
      <c r="I38" s="54">
        <v>9.1</v>
      </c>
      <c r="J38" s="54">
        <v>9.1</v>
      </c>
      <c r="K38" s="54">
        <v>175</v>
      </c>
      <c r="L38" s="49">
        <v>110.4</v>
      </c>
      <c r="M38" s="49">
        <v>104.4</v>
      </c>
      <c r="N38" s="54">
        <v>17.2</v>
      </c>
      <c r="O38" s="54">
        <v>10.9</v>
      </c>
      <c r="P38" s="54">
        <v>10.9</v>
      </c>
      <c r="Q38" s="54">
        <v>210</v>
      </c>
    </row>
    <row r="39" spans="1:17">
      <c r="A39" s="548"/>
      <c r="B39" s="549"/>
      <c r="C39" s="211"/>
      <c r="D39" s="211"/>
      <c r="E39" s="297" t="s">
        <v>56</v>
      </c>
      <c r="F39" s="301">
        <v>5</v>
      </c>
      <c r="G39" s="301">
        <v>5</v>
      </c>
      <c r="H39" s="54"/>
      <c r="I39" s="54"/>
      <c r="J39" s="54"/>
      <c r="K39" s="54"/>
      <c r="L39" s="49">
        <v>6</v>
      </c>
      <c r="M39" s="49">
        <v>6</v>
      </c>
      <c r="N39" s="54"/>
      <c r="O39" s="54"/>
      <c r="P39" s="54"/>
      <c r="Q39" s="54"/>
    </row>
    <row r="40" spans="1:17">
      <c r="A40" s="548"/>
      <c r="B40" s="549"/>
      <c r="C40" s="211"/>
      <c r="D40" s="211"/>
      <c r="E40" s="297" t="s">
        <v>38</v>
      </c>
      <c r="F40" s="218">
        <v>6.5</v>
      </c>
      <c r="G40" s="218">
        <v>6.5</v>
      </c>
      <c r="H40" s="54"/>
      <c r="I40" s="54"/>
      <c r="J40" s="54"/>
      <c r="K40" s="54"/>
      <c r="L40" s="49">
        <v>7.5</v>
      </c>
      <c r="M40" s="49">
        <v>7.5</v>
      </c>
      <c r="N40" s="54"/>
      <c r="O40" s="54"/>
      <c r="P40" s="54"/>
      <c r="Q40" s="54"/>
    </row>
    <row r="41" spans="1:17">
      <c r="A41" s="548"/>
      <c r="B41" s="549"/>
      <c r="C41" s="211"/>
      <c r="D41" s="211"/>
      <c r="E41" s="297" t="s">
        <v>126</v>
      </c>
      <c r="F41" s="301">
        <v>12</v>
      </c>
      <c r="G41" s="301">
        <v>10</v>
      </c>
      <c r="H41" s="54"/>
      <c r="I41" s="54"/>
      <c r="J41" s="54"/>
      <c r="K41" s="54"/>
      <c r="L41" s="49">
        <v>14.4</v>
      </c>
      <c r="M41" s="49">
        <v>12</v>
      </c>
      <c r="N41" s="54"/>
      <c r="O41" s="54"/>
      <c r="P41" s="54"/>
      <c r="Q41" s="54"/>
    </row>
    <row r="42" spans="1:17">
      <c r="A42" s="548"/>
      <c r="B42" s="549"/>
      <c r="C42" s="211"/>
      <c r="D42" s="211"/>
      <c r="E42" s="297" t="s">
        <v>35</v>
      </c>
      <c r="F42" s="218">
        <v>10.5</v>
      </c>
      <c r="G42" s="218">
        <v>8.8000000000000007</v>
      </c>
      <c r="H42" s="54"/>
      <c r="I42" s="54"/>
      <c r="J42" s="54"/>
      <c r="K42" s="54"/>
      <c r="L42" s="49">
        <v>12.6</v>
      </c>
      <c r="M42" s="49">
        <v>10.6</v>
      </c>
      <c r="N42" s="54"/>
      <c r="O42" s="54"/>
      <c r="P42" s="54"/>
      <c r="Q42" s="54"/>
    </row>
    <row r="43" spans="1:17">
      <c r="A43" s="548">
        <v>429</v>
      </c>
      <c r="B43" s="558" t="s">
        <v>338</v>
      </c>
      <c r="C43" s="72">
        <v>150</v>
      </c>
      <c r="D43" s="72">
        <v>180</v>
      </c>
      <c r="E43" s="785" t="s">
        <v>64</v>
      </c>
      <c r="F43" s="786">
        <v>170</v>
      </c>
      <c r="G43" s="786">
        <v>126</v>
      </c>
      <c r="H43" s="787">
        <v>6.2</v>
      </c>
      <c r="I43" s="787">
        <v>11.4</v>
      </c>
      <c r="J43" s="787">
        <v>63.2</v>
      </c>
      <c r="K43" s="787">
        <v>262</v>
      </c>
      <c r="L43" s="773">
        <v>204</v>
      </c>
      <c r="M43" s="788">
        <v>151.19999999999999</v>
      </c>
      <c r="N43" s="789">
        <v>7.4</v>
      </c>
      <c r="O43" s="789">
        <v>13.6</v>
      </c>
      <c r="P43" s="789">
        <v>76.2</v>
      </c>
      <c r="Q43" s="774">
        <v>314.39999999999998</v>
      </c>
    </row>
    <row r="44" spans="1:17">
      <c r="A44" s="548"/>
      <c r="B44" s="558"/>
      <c r="C44" s="72"/>
      <c r="D44" s="72"/>
      <c r="E44" s="790" t="s">
        <v>50</v>
      </c>
      <c r="F44" s="791">
        <v>12</v>
      </c>
      <c r="G44" s="791">
        <v>12</v>
      </c>
      <c r="H44" s="792"/>
      <c r="I44" s="792"/>
      <c r="J44" s="792"/>
      <c r="K44" s="792"/>
      <c r="L44" s="793">
        <v>14</v>
      </c>
      <c r="M44" s="793">
        <v>14</v>
      </c>
      <c r="N44" s="794"/>
      <c r="O44" s="794"/>
      <c r="P44" s="794"/>
      <c r="Q44" s="795"/>
    </row>
    <row r="45" spans="1:17">
      <c r="A45" s="548"/>
      <c r="B45" s="558"/>
      <c r="C45" s="72"/>
      <c r="D45" s="72"/>
      <c r="E45" s="790" t="s">
        <v>30</v>
      </c>
      <c r="F45" s="791">
        <v>3.3</v>
      </c>
      <c r="G45" s="791">
        <v>3.3</v>
      </c>
      <c r="H45" s="792"/>
      <c r="I45" s="792"/>
      <c r="J45" s="792"/>
      <c r="K45" s="792"/>
      <c r="L45" s="795">
        <v>3.6</v>
      </c>
      <c r="M45" s="795">
        <v>3.6</v>
      </c>
      <c r="N45" s="794"/>
      <c r="O45" s="794"/>
      <c r="P45" s="794"/>
      <c r="Q45" s="795"/>
    </row>
    <row r="46" spans="1:17" hidden="1">
      <c r="A46" s="564"/>
      <c r="B46" s="580"/>
      <c r="C46" s="88"/>
      <c r="D46" s="88"/>
      <c r="E46" s="297"/>
      <c r="F46" s="297"/>
      <c r="G46" s="297"/>
      <c r="H46" s="85"/>
      <c r="I46" s="85"/>
      <c r="J46" s="85"/>
      <c r="K46" s="85"/>
      <c r="L46" s="271"/>
      <c r="M46" s="49"/>
      <c r="N46" s="86"/>
      <c r="O46" s="86"/>
      <c r="P46" s="86"/>
      <c r="Q46" s="54"/>
    </row>
    <row r="47" spans="1:17" hidden="1">
      <c r="A47" s="591"/>
      <c r="B47" s="581"/>
      <c r="C47" s="51"/>
      <c r="D47" s="51"/>
      <c r="E47" s="297"/>
      <c r="F47" s="454"/>
      <c r="G47" s="454"/>
      <c r="H47" s="32"/>
      <c r="I47" s="32"/>
      <c r="J47" s="32"/>
      <c r="K47" s="32"/>
      <c r="L47" s="271"/>
      <c r="M47" s="271"/>
      <c r="N47" s="42"/>
      <c r="O47" s="42"/>
      <c r="P47" s="42"/>
      <c r="Q47" s="49"/>
    </row>
    <row r="48" spans="1:17" hidden="1">
      <c r="A48" s="565"/>
      <c r="B48" s="582"/>
      <c r="C48" s="51"/>
      <c r="D48" s="51"/>
      <c r="E48" s="297"/>
      <c r="F48" s="454"/>
      <c r="G48" s="454"/>
      <c r="H48" s="32"/>
      <c r="I48" s="32"/>
      <c r="J48" s="32"/>
      <c r="K48" s="32"/>
      <c r="L48" s="49"/>
      <c r="M48" s="49"/>
      <c r="N48" s="42"/>
      <c r="O48" s="42"/>
      <c r="P48" s="42"/>
      <c r="Q48" s="49"/>
    </row>
    <row r="49" spans="1:17" hidden="1">
      <c r="A49" s="367"/>
      <c r="B49" s="51"/>
      <c r="C49" s="51"/>
      <c r="D49" s="51"/>
      <c r="E49" s="487"/>
      <c r="F49" s="454"/>
      <c r="G49" s="495"/>
      <c r="H49" s="32"/>
      <c r="I49" s="32"/>
      <c r="J49" s="32"/>
      <c r="K49" s="32"/>
      <c r="L49" s="49"/>
      <c r="M49" s="224"/>
      <c r="N49" s="42"/>
      <c r="O49" s="42"/>
      <c r="P49" s="42"/>
      <c r="Q49" s="49"/>
    </row>
    <row r="50" spans="1:17" hidden="1">
      <c r="A50" s="367"/>
      <c r="B50" s="51"/>
      <c r="C50" s="51"/>
      <c r="D50" s="51"/>
      <c r="E50" s="297"/>
      <c r="F50" s="454"/>
      <c r="G50" s="454"/>
      <c r="H50" s="32"/>
      <c r="I50" s="32"/>
      <c r="J50" s="32"/>
      <c r="K50" s="32"/>
      <c r="L50" s="49"/>
      <c r="M50" s="49"/>
      <c r="N50" s="42"/>
      <c r="O50" s="42"/>
      <c r="P50" s="42"/>
      <c r="Q50" s="49"/>
    </row>
    <row r="51" spans="1:17" hidden="1">
      <c r="A51" s="367"/>
      <c r="B51" s="51"/>
      <c r="C51" s="51"/>
      <c r="D51" s="51"/>
      <c r="E51" s="297"/>
      <c r="F51" s="454"/>
      <c r="G51" s="454"/>
      <c r="H51" s="32"/>
      <c r="I51" s="32"/>
      <c r="J51" s="32"/>
      <c r="K51" s="32"/>
      <c r="L51" s="49"/>
      <c r="M51" s="49"/>
      <c r="N51" s="42"/>
      <c r="O51" s="42"/>
      <c r="P51" s="42"/>
      <c r="Q51" s="49"/>
    </row>
    <row r="52" spans="1:17" hidden="1">
      <c r="A52" s="367"/>
      <c r="B52" s="51"/>
      <c r="C52" s="51"/>
      <c r="D52" s="51"/>
      <c r="E52" s="297"/>
      <c r="F52" s="454"/>
      <c r="G52" s="454"/>
      <c r="H52" s="32"/>
      <c r="I52" s="32"/>
      <c r="J52" s="32"/>
      <c r="K52" s="32"/>
      <c r="L52" s="49"/>
      <c r="M52" s="49"/>
      <c r="N52" s="42"/>
      <c r="O52" s="42"/>
      <c r="P52" s="42"/>
      <c r="Q52" s="49"/>
    </row>
    <row r="53" spans="1:17" hidden="1">
      <c r="A53" s="367"/>
      <c r="B53" s="51"/>
      <c r="C53" s="51"/>
      <c r="D53" s="51"/>
      <c r="E53" s="297"/>
      <c r="F53" s="454"/>
      <c r="G53" s="454"/>
      <c r="H53" s="32"/>
      <c r="I53" s="32"/>
      <c r="J53" s="32"/>
      <c r="K53" s="32"/>
      <c r="L53" s="49"/>
      <c r="M53" s="49"/>
      <c r="N53" s="42"/>
      <c r="O53" s="42"/>
      <c r="P53" s="42"/>
      <c r="Q53" s="49"/>
    </row>
    <row r="54" spans="1:17" hidden="1">
      <c r="A54" s="367"/>
      <c r="B54" s="51"/>
      <c r="C54" s="51"/>
      <c r="D54" s="51"/>
      <c r="E54" s="297"/>
      <c r="F54" s="322"/>
      <c r="G54" s="322"/>
      <c r="H54" s="112"/>
      <c r="I54" s="112"/>
      <c r="J54" s="112"/>
      <c r="K54" s="112"/>
      <c r="L54" s="271"/>
      <c r="M54" s="271"/>
      <c r="N54" s="42"/>
      <c r="O54" s="42"/>
      <c r="P54" s="42"/>
      <c r="Q54" s="49"/>
    </row>
    <row r="55" spans="1:17" hidden="1">
      <c r="A55" s="367"/>
      <c r="B55" s="51"/>
      <c r="C55" s="51"/>
      <c r="D55" s="51"/>
      <c r="E55" s="297"/>
      <c r="F55" s="454"/>
      <c r="G55" s="454"/>
      <c r="H55" s="32"/>
      <c r="I55" s="32"/>
      <c r="J55" s="32"/>
      <c r="K55" s="32"/>
      <c r="L55" s="49"/>
      <c r="M55" s="49"/>
      <c r="N55" s="42"/>
      <c r="O55" s="42"/>
      <c r="P55" s="42"/>
      <c r="Q55" s="49"/>
    </row>
    <row r="56" spans="1:17" hidden="1">
      <c r="A56" s="367"/>
      <c r="B56" s="51"/>
      <c r="C56" s="51"/>
      <c r="D56" s="51"/>
      <c r="E56" s="487"/>
      <c r="F56" s="495"/>
      <c r="G56" s="495"/>
      <c r="H56" s="237"/>
      <c r="I56" s="237"/>
      <c r="J56" s="237"/>
      <c r="K56" s="237"/>
      <c r="L56" s="224"/>
      <c r="M56" s="224"/>
      <c r="N56" s="238"/>
      <c r="O56" s="62"/>
      <c r="P56" s="62"/>
      <c r="Q56" s="65"/>
    </row>
    <row r="57" spans="1:17">
      <c r="A57" s="366">
        <v>518</v>
      </c>
      <c r="B57" s="456" t="s">
        <v>141</v>
      </c>
      <c r="C57" s="202">
        <v>200</v>
      </c>
      <c r="D57" s="202">
        <v>200</v>
      </c>
      <c r="E57" s="457" t="s">
        <v>65</v>
      </c>
      <c r="F57" s="276">
        <v>200</v>
      </c>
      <c r="G57" s="276">
        <v>200</v>
      </c>
      <c r="H57" s="157">
        <v>1</v>
      </c>
      <c r="I57" s="157">
        <v>0</v>
      </c>
      <c r="J57" s="157">
        <v>0.2</v>
      </c>
      <c r="K57" s="157">
        <v>92</v>
      </c>
      <c r="L57" s="270">
        <v>200</v>
      </c>
      <c r="M57" s="270">
        <v>200</v>
      </c>
      <c r="N57" s="157">
        <v>1</v>
      </c>
      <c r="O57" s="157">
        <v>0</v>
      </c>
      <c r="P57" s="157">
        <v>0.2</v>
      </c>
      <c r="Q57" s="157">
        <v>92</v>
      </c>
    </row>
    <row r="58" spans="1:17" ht="13.5" customHeight="1">
      <c r="A58" s="72">
        <v>108</v>
      </c>
      <c r="B58" s="496" t="s">
        <v>144</v>
      </c>
      <c r="C58" s="56">
        <v>50</v>
      </c>
      <c r="D58" s="56">
        <v>60</v>
      </c>
      <c r="E58" s="297" t="s">
        <v>11</v>
      </c>
      <c r="F58" s="301">
        <v>50</v>
      </c>
      <c r="G58" s="301">
        <v>50</v>
      </c>
      <c r="H58" s="66">
        <v>3.8</v>
      </c>
      <c r="I58" s="66">
        <v>0.4</v>
      </c>
      <c r="J58" s="66">
        <v>24.6</v>
      </c>
      <c r="K58" s="66">
        <v>117</v>
      </c>
      <c r="L58" s="271">
        <v>60</v>
      </c>
      <c r="M58" s="271">
        <v>60</v>
      </c>
      <c r="N58" s="66">
        <v>4.5999999999999996</v>
      </c>
      <c r="O58" s="66">
        <v>0.5</v>
      </c>
      <c r="P58" s="66">
        <v>29.5</v>
      </c>
      <c r="Q58" s="66">
        <v>140</v>
      </c>
    </row>
    <row r="59" spans="1:17">
      <c r="A59" s="72">
        <v>109</v>
      </c>
      <c r="B59" s="496" t="s">
        <v>151</v>
      </c>
      <c r="C59" s="56">
        <v>50</v>
      </c>
      <c r="D59" s="56">
        <v>70</v>
      </c>
      <c r="E59" s="297" t="s">
        <v>15</v>
      </c>
      <c r="F59" s="301">
        <v>50</v>
      </c>
      <c r="G59" s="301">
        <v>50</v>
      </c>
      <c r="H59" s="66">
        <v>3.3</v>
      </c>
      <c r="I59" s="66">
        <v>0.6</v>
      </c>
      <c r="J59" s="66">
        <v>16.7</v>
      </c>
      <c r="K59" s="66">
        <v>87</v>
      </c>
      <c r="L59" s="271">
        <v>70</v>
      </c>
      <c r="M59" s="271">
        <v>70</v>
      </c>
      <c r="N59" s="66">
        <v>4.5999999999999996</v>
      </c>
      <c r="O59" s="66">
        <v>0.8</v>
      </c>
      <c r="P59" s="66">
        <v>23.4</v>
      </c>
      <c r="Q59" s="66">
        <v>121</v>
      </c>
    </row>
    <row r="60" spans="1:17">
      <c r="A60" s="337"/>
      <c r="B60" s="349" t="s">
        <v>174</v>
      </c>
      <c r="C60" s="297"/>
      <c r="D60" s="297"/>
      <c r="E60" s="297"/>
      <c r="F60" s="326"/>
      <c r="G60" s="326"/>
      <c r="H60" s="58">
        <f>H59+H58+H57+H46+H38+H37+H30+H25</f>
        <v>29.650000000000002</v>
      </c>
      <c r="I60" s="58">
        <f>I59+I58+I57+I46+I38+I37+I30+I29</f>
        <v>18.350000000000001</v>
      </c>
      <c r="J60" s="58">
        <f>J59+J58+J57+J46+J38+J37+J30+J29</f>
        <v>64.600000000000009</v>
      </c>
      <c r="K60" s="58">
        <f>K59+K58+K57+K46+K38+K37+K30+K29</f>
        <v>618</v>
      </c>
      <c r="L60" s="42"/>
      <c r="M60" s="42"/>
      <c r="N60" s="58">
        <f>N59+N58+N57+N46+N38+N37+N30+N25</f>
        <v>37.54999999999999</v>
      </c>
      <c r="O60" s="58">
        <f>O59+O58+O57+O46+O38+O37+O30+O29</f>
        <v>22.050000000000004</v>
      </c>
      <c r="P60" s="58">
        <f>P59+P58+P57+P46+P38+P37+P30+P29</f>
        <v>78.06</v>
      </c>
      <c r="Q60" s="58">
        <f>Q59+Q58+Q57+Q46+Q38+Q37+Q30+Q29</f>
        <v>734</v>
      </c>
    </row>
    <row r="61" spans="1:17">
      <c r="A61" s="337"/>
      <c r="B61" s="349" t="s">
        <v>155</v>
      </c>
      <c r="C61" s="297"/>
      <c r="D61" s="297"/>
      <c r="E61" s="297"/>
      <c r="F61" s="326"/>
      <c r="G61" s="326"/>
      <c r="H61" s="407">
        <f>H60+H23</f>
        <v>52.85</v>
      </c>
      <c r="I61" s="407">
        <f>I60+I23</f>
        <v>43.75</v>
      </c>
      <c r="J61" s="407">
        <f>J60+J23</f>
        <v>167.8</v>
      </c>
      <c r="K61" s="407">
        <f>K60+K23</f>
        <v>1378</v>
      </c>
      <c r="L61" s="42"/>
      <c r="M61" s="42"/>
      <c r="N61" s="58">
        <f>N60+N23</f>
        <v>66.949999999999989</v>
      </c>
      <c r="O61" s="58">
        <f>O60+O23</f>
        <v>55.650000000000006</v>
      </c>
      <c r="P61" s="58">
        <f>P60+P23</f>
        <v>199.56</v>
      </c>
      <c r="Q61" s="58">
        <f>Q60+Q23</f>
        <v>1611.5</v>
      </c>
    </row>
    <row r="62" spans="1:17" ht="15" customHeight="1">
      <c r="A62" s="566" t="s">
        <v>134</v>
      </c>
      <c r="B62" s="567"/>
      <c r="C62" s="567"/>
      <c r="D62" s="567"/>
      <c r="E62" s="568"/>
      <c r="F62" s="337"/>
      <c r="G62" s="337"/>
      <c r="H62" s="33"/>
      <c r="I62" s="33"/>
      <c r="J62" s="33"/>
      <c r="K62" s="33"/>
      <c r="L62" s="33"/>
      <c r="M62" s="33"/>
      <c r="N62" s="33"/>
      <c r="O62" s="33"/>
      <c r="P62" s="33"/>
      <c r="Q62" s="23"/>
    </row>
    <row r="63" spans="1:17" ht="18" customHeight="1">
      <c r="A63" s="548">
        <v>22</v>
      </c>
      <c r="B63" s="549" t="s">
        <v>135</v>
      </c>
      <c r="C63" s="56">
        <v>100</v>
      </c>
      <c r="D63" s="56">
        <v>100</v>
      </c>
      <c r="E63" s="192" t="s">
        <v>59</v>
      </c>
      <c r="F63" s="218">
        <v>108</v>
      </c>
      <c r="G63" s="218">
        <v>91</v>
      </c>
      <c r="H63" s="157">
        <v>1</v>
      </c>
      <c r="I63" s="157">
        <v>10.199999999999999</v>
      </c>
      <c r="J63" s="157">
        <v>3.5</v>
      </c>
      <c r="K63" s="157">
        <v>110</v>
      </c>
      <c r="L63" s="33"/>
      <c r="M63" s="33"/>
      <c r="N63" s="33"/>
      <c r="O63" s="33"/>
      <c r="P63" s="33"/>
      <c r="Q63" s="23"/>
    </row>
    <row r="64" spans="1:17" ht="15" customHeight="1">
      <c r="A64" s="548"/>
      <c r="B64" s="549"/>
      <c r="C64" s="56"/>
      <c r="D64" s="56"/>
      <c r="E64" s="192" t="s">
        <v>172</v>
      </c>
      <c r="F64" s="218">
        <v>10</v>
      </c>
      <c r="G64" s="218">
        <v>10</v>
      </c>
      <c r="H64" s="42"/>
      <c r="I64" s="42"/>
      <c r="J64" s="42"/>
      <c r="K64" s="42"/>
      <c r="L64" s="33"/>
      <c r="M64" s="33"/>
      <c r="N64" s="33"/>
      <c r="O64" s="33"/>
      <c r="P64" s="33"/>
      <c r="Q64" s="23"/>
    </row>
    <row r="65" spans="1:17">
      <c r="A65" s="548">
        <v>44</v>
      </c>
      <c r="B65" s="548" t="s">
        <v>136</v>
      </c>
      <c r="C65" s="72">
        <v>100</v>
      </c>
      <c r="D65" s="72">
        <v>100</v>
      </c>
      <c r="E65" s="337" t="s">
        <v>43</v>
      </c>
      <c r="F65" s="218">
        <v>74</v>
      </c>
      <c r="G65" s="218">
        <v>59</v>
      </c>
      <c r="H65" s="374">
        <v>1.6</v>
      </c>
      <c r="I65" s="374">
        <v>7.1</v>
      </c>
      <c r="J65" s="374">
        <v>5.9</v>
      </c>
      <c r="K65" s="374">
        <v>94</v>
      </c>
      <c r="L65" s="33"/>
      <c r="M65" s="33"/>
      <c r="N65" s="33"/>
      <c r="O65" s="33"/>
      <c r="P65" s="33"/>
      <c r="Q65" s="23"/>
    </row>
    <row r="66" spans="1:17">
      <c r="A66" s="548"/>
      <c r="B66" s="548"/>
      <c r="C66" s="72"/>
      <c r="D66" s="72"/>
      <c r="E66" s="337" t="s">
        <v>44</v>
      </c>
      <c r="F66" s="218">
        <v>48</v>
      </c>
      <c r="G66" s="218">
        <v>35</v>
      </c>
      <c r="H66" s="33"/>
      <c r="I66" s="33"/>
      <c r="J66" s="33"/>
      <c r="K66" s="33"/>
      <c r="L66" s="33"/>
      <c r="M66" s="33"/>
      <c r="N66" s="33"/>
      <c r="O66" s="33"/>
      <c r="P66" s="33"/>
      <c r="Q66" s="23"/>
    </row>
    <row r="67" spans="1:17">
      <c r="A67" s="548"/>
      <c r="B67" s="548"/>
      <c r="C67" s="72"/>
      <c r="D67" s="72"/>
      <c r="E67" s="337" t="s">
        <v>38</v>
      </c>
      <c r="F67" s="218">
        <v>7</v>
      </c>
      <c r="G67" s="218">
        <v>7</v>
      </c>
      <c r="H67" s="33"/>
      <c r="I67" s="33"/>
      <c r="J67" s="33"/>
      <c r="K67" s="33"/>
      <c r="L67" s="33"/>
      <c r="M67" s="33"/>
      <c r="N67" s="33"/>
      <c r="O67" s="33"/>
      <c r="P67" s="33"/>
      <c r="Q67" s="23"/>
    </row>
    <row r="68" spans="1:17">
      <c r="A68" s="548">
        <v>381</v>
      </c>
      <c r="B68" s="548" t="s">
        <v>393</v>
      </c>
      <c r="C68" s="72">
        <v>100</v>
      </c>
      <c r="D68" s="72">
        <v>100</v>
      </c>
      <c r="E68" s="337" t="s">
        <v>40</v>
      </c>
      <c r="F68" s="218">
        <v>86</v>
      </c>
      <c r="G68" s="218">
        <v>86</v>
      </c>
      <c r="H68" s="151">
        <v>17.8</v>
      </c>
      <c r="I68" s="151">
        <v>17.5</v>
      </c>
      <c r="J68" s="151">
        <v>14.3</v>
      </c>
      <c r="K68" s="152">
        <v>286</v>
      </c>
      <c r="L68" s="33"/>
      <c r="M68" s="33"/>
      <c r="N68" s="33"/>
      <c r="O68" s="33"/>
      <c r="P68" s="33"/>
      <c r="Q68" s="23"/>
    </row>
    <row r="69" spans="1:17">
      <c r="A69" s="548"/>
      <c r="B69" s="548"/>
      <c r="C69" s="72"/>
      <c r="D69" s="72"/>
      <c r="E69" s="337" t="s">
        <v>11</v>
      </c>
      <c r="F69" s="218">
        <v>19</v>
      </c>
      <c r="G69" s="218">
        <v>19</v>
      </c>
      <c r="H69" s="33"/>
      <c r="I69" s="33"/>
      <c r="J69" s="33"/>
      <c r="K69" s="33"/>
      <c r="L69" s="33"/>
      <c r="M69" s="33"/>
      <c r="N69" s="33"/>
      <c r="O69" s="33"/>
      <c r="P69" s="33"/>
      <c r="Q69" s="23"/>
    </row>
    <row r="70" spans="1:17">
      <c r="A70" s="548"/>
      <c r="B70" s="548"/>
      <c r="C70" s="72"/>
      <c r="D70" s="72"/>
      <c r="E70" s="337" t="s">
        <v>46</v>
      </c>
      <c r="F70" s="218">
        <v>11</v>
      </c>
      <c r="G70" s="218">
        <v>11</v>
      </c>
      <c r="H70" s="33"/>
      <c r="I70" s="33"/>
      <c r="J70" s="33"/>
      <c r="K70" s="33"/>
      <c r="L70" s="33"/>
      <c r="M70" s="33"/>
      <c r="N70" s="33"/>
      <c r="O70" s="33"/>
      <c r="P70" s="33"/>
      <c r="Q70" s="23"/>
    </row>
    <row r="71" spans="1:17">
      <c r="A71" s="548"/>
      <c r="B71" s="548"/>
      <c r="C71" s="72"/>
      <c r="D71" s="72"/>
      <c r="E71" s="337" t="s">
        <v>30</v>
      </c>
      <c r="F71" s="218">
        <v>7</v>
      </c>
      <c r="G71" s="218">
        <v>7</v>
      </c>
      <c r="H71" s="33"/>
      <c r="I71" s="33"/>
      <c r="J71" s="33"/>
      <c r="K71" s="33"/>
      <c r="L71" s="33"/>
      <c r="M71" s="33"/>
      <c r="N71" s="33"/>
      <c r="O71" s="33"/>
      <c r="P71" s="33"/>
      <c r="Q71" s="23"/>
    </row>
    <row r="72" spans="1:17" ht="14.4" customHeight="1">
      <c r="A72" s="548">
        <v>266</v>
      </c>
      <c r="B72" s="549" t="s">
        <v>347</v>
      </c>
      <c r="C72" s="88">
        <v>150</v>
      </c>
      <c r="D72" s="88">
        <v>200</v>
      </c>
      <c r="E72" s="321" t="s">
        <v>348</v>
      </c>
      <c r="F72" s="336">
        <v>23</v>
      </c>
      <c r="G72" s="336">
        <v>23</v>
      </c>
      <c r="H72" s="52">
        <v>4.5</v>
      </c>
      <c r="I72" s="52">
        <v>6.7</v>
      </c>
      <c r="J72" s="52">
        <v>47.7</v>
      </c>
      <c r="K72" s="52">
        <v>171</v>
      </c>
      <c r="L72" s="279">
        <v>28</v>
      </c>
      <c r="M72" s="279">
        <v>28</v>
      </c>
      <c r="N72" s="52">
        <v>6</v>
      </c>
      <c r="O72" s="52">
        <v>9</v>
      </c>
      <c r="P72" s="52">
        <v>53</v>
      </c>
      <c r="Q72" s="52">
        <v>228</v>
      </c>
    </row>
    <row r="73" spans="1:17">
      <c r="A73" s="548"/>
      <c r="B73" s="549"/>
      <c r="C73" s="502"/>
      <c r="D73" s="502"/>
      <c r="E73" s="321" t="s">
        <v>50</v>
      </c>
      <c r="F73" s="336">
        <v>90</v>
      </c>
      <c r="G73" s="336">
        <v>90</v>
      </c>
      <c r="H73" s="52"/>
      <c r="I73" s="52"/>
      <c r="J73" s="52"/>
      <c r="K73" s="52"/>
      <c r="L73" s="279">
        <v>120</v>
      </c>
      <c r="M73" s="279">
        <v>120</v>
      </c>
      <c r="N73" s="52"/>
      <c r="O73" s="52"/>
      <c r="P73" s="52"/>
      <c r="Q73" s="52"/>
    </row>
    <row r="74" spans="1:17">
      <c r="A74" s="548"/>
      <c r="B74" s="549"/>
      <c r="C74" s="502"/>
      <c r="D74" s="502"/>
      <c r="E74" s="321" t="s">
        <v>32</v>
      </c>
      <c r="F74" s="335">
        <v>3.5</v>
      </c>
      <c r="G74" s="335">
        <v>3.5</v>
      </c>
      <c r="H74" s="52"/>
      <c r="I74" s="52"/>
      <c r="J74" s="52"/>
      <c r="K74" s="52"/>
      <c r="L74" s="47">
        <v>4.5</v>
      </c>
      <c r="M74" s="47">
        <v>4.5</v>
      </c>
      <c r="N74" s="52"/>
      <c r="O74" s="52"/>
      <c r="P74" s="52"/>
      <c r="Q74" s="52"/>
    </row>
    <row r="75" spans="1:17">
      <c r="A75" s="548"/>
      <c r="B75" s="549"/>
      <c r="C75" s="502"/>
      <c r="D75" s="502"/>
      <c r="E75" s="321" t="s">
        <v>51</v>
      </c>
      <c r="F75" s="335">
        <v>3.5</v>
      </c>
      <c r="G75" s="335">
        <v>3.5</v>
      </c>
      <c r="H75" s="52"/>
      <c r="I75" s="52"/>
      <c r="J75" s="52"/>
      <c r="K75" s="52"/>
      <c r="L75" s="47">
        <v>4.5</v>
      </c>
      <c r="M75" s="47">
        <v>4.5</v>
      </c>
      <c r="N75" s="52"/>
      <c r="O75" s="52"/>
      <c r="P75" s="52"/>
      <c r="Q75" s="52"/>
    </row>
    <row r="76" spans="1:17">
      <c r="A76" s="548">
        <v>321</v>
      </c>
      <c r="B76" s="549" t="s">
        <v>125</v>
      </c>
      <c r="C76" s="88">
        <v>50</v>
      </c>
      <c r="D76" s="88">
        <v>85</v>
      </c>
      <c r="E76" s="321" t="s">
        <v>52</v>
      </c>
      <c r="F76" s="335">
        <v>40</v>
      </c>
      <c r="G76" s="335">
        <v>39.700000000000003</v>
      </c>
      <c r="H76" s="52">
        <v>8</v>
      </c>
      <c r="I76" s="52">
        <v>6.1</v>
      </c>
      <c r="J76" s="52">
        <v>10.3</v>
      </c>
      <c r="K76" s="52">
        <v>128</v>
      </c>
      <c r="L76" s="47">
        <v>68</v>
      </c>
      <c r="M76" s="47">
        <v>67.5</v>
      </c>
      <c r="N76" s="52">
        <v>12</v>
      </c>
      <c r="O76" s="52">
        <v>9.3000000000000007</v>
      </c>
      <c r="P76" s="52">
        <v>15.5</v>
      </c>
      <c r="Q76" s="52">
        <v>193</v>
      </c>
    </row>
    <row r="77" spans="1:17">
      <c r="A77" s="548"/>
      <c r="B77" s="549"/>
      <c r="C77" s="502"/>
      <c r="D77" s="502"/>
      <c r="E77" s="321" t="s">
        <v>53</v>
      </c>
      <c r="F77" s="335">
        <v>3.7</v>
      </c>
      <c r="G77" s="335">
        <v>3.7</v>
      </c>
      <c r="H77" s="52"/>
      <c r="I77" s="52"/>
      <c r="J77" s="52"/>
      <c r="K77" s="52"/>
      <c r="L77" s="47">
        <v>5.5</v>
      </c>
      <c r="M77" s="47">
        <v>5.5</v>
      </c>
      <c r="N77" s="52"/>
      <c r="O77" s="52"/>
      <c r="P77" s="52"/>
      <c r="Q77" s="52"/>
    </row>
    <row r="78" spans="1:17">
      <c r="A78" s="548"/>
      <c r="B78" s="549"/>
      <c r="C78" s="502"/>
      <c r="D78" s="502"/>
      <c r="E78" s="321" t="s">
        <v>126</v>
      </c>
      <c r="F78" s="336">
        <v>2</v>
      </c>
      <c r="G78" s="335">
        <v>1.5</v>
      </c>
      <c r="H78" s="52"/>
      <c r="I78" s="52"/>
      <c r="J78" s="52"/>
      <c r="K78" s="52"/>
      <c r="L78" s="47">
        <v>2.8</v>
      </c>
      <c r="M78" s="47">
        <v>2.5</v>
      </c>
      <c r="N78" s="52"/>
      <c r="O78" s="52"/>
      <c r="P78" s="52"/>
      <c r="Q78" s="52"/>
    </row>
    <row r="79" spans="1:17">
      <c r="A79" s="548"/>
      <c r="B79" s="549"/>
      <c r="C79" s="502"/>
      <c r="D79" s="502"/>
      <c r="E79" s="321" t="s">
        <v>32</v>
      </c>
      <c r="F79" s="335">
        <v>3.5</v>
      </c>
      <c r="G79" s="335">
        <v>3.5</v>
      </c>
      <c r="H79" s="52"/>
      <c r="I79" s="52"/>
      <c r="J79" s="52"/>
      <c r="K79" s="52"/>
      <c r="L79" s="279">
        <v>5</v>
      </c>
      <c r="M79" s="279">
        <v>5</v>
      </c>
      <c r="N79" s="52"/>
      <c r="O79" s="52"/>
      <c r="P79" s="52"/>
      <c r="Q79" s="52"/>
    </row>
    <row r="80" spans="1:17">
      <c r="A80" s="548"/>
      <c r="B80" s="549"/>
      <c r="C80" s="502"/>
      <c r="D80" s="502"/>
      <c r="E80" s="321" t="s">
        <v>54</v>
      </c>
      <c r="F80" s="335">
        <v>1.7</v>
      </c>
      <c r="G80" s="335">
        <v>1.7</v>
      </c>
      <c r="H80" s="52"/>
      <c r="I80" s="52"/>
      <c r="J80" s="52"/>
      <c r="K80" s="52"/>
      <c r="L80" s="47">
        <v>2.5</v>
      </c>
      <c r="M80" s="47">
        <v>2.5</v>
      </c>
      <c r="N80" s="52"/>
      <c r="O80" s="52"/>
      <c r="P80" s="52"/>
      <c r="Q80" s="52"/>
    </row>
    <row r="81" spans="1:17">
      <c r="A81" s="548"/>
      <c r="B81" s="549"/>
      <c r="C81" s="502"/>
      <c r="D81" s="502"/>
      <c r="E81" s="321" t="s">
        <v>55</v>
      </c>
      <c r="F81" s="336">
        <v>0.01</v>
      </c>
      <c r="G81" s="336">
        <v>0.01</v>
      </c>
      <c r="H81" s="52"/>
      <c r="I81" s="52"/>
      <c r="J81" s="52"/>
      <c r="K81" s="52"/>
      <c r="L81" s="279">
        <v>0.01</v>
      </c>
      <c r="M81" s="279">
        <v>0.01</v>
      </c>
      <c r="N81" s="52"/>
      <c r="O81" s="52"/>
      <c r="P81" s="52"/>
      <c r="Q81" s="52"/>
    </row>
    <row r="82" spans="1:17">
      <c r="A82" s="548"/>
      <c r="B82" s="549"/>
      <c r="C82" s="502"/>
      <c r="D82" s="502"/>
      <c r="E82" s="321" t="s">
        <v>51</v>
      </c>
      <c r="F82" s="336">
        <v>2</v>
      </c>
      <c r="G82" s="336">
        <v>2</v>
      </c>
      <c r="H82" s="52"/>
      <c r="I82" s="52"/>
      <c r="J82" s="52"/>
      <c r="K82" s="52"/>
      <c r="L82" s="279">
        <v>3</v>
      </c>
      <c r="M82" s="279">
        <v>3</v>
      </c>
      <c r="N82" s="52"/>
      <c r="O82" s="52"/>
      <c r="P82" s="52"/>
      <c r="Q82" s="52"/>
    </row>
    <row r="83" spans="1:17">
      <c r="A83" s="548"/>
      <c r="B83" s="549"/>
      <c r="C83" s="502"/>
      <c r="D83" s="502"/>
      <c r="E83" s="321" t="s">
        <v>56</v>
      </c>
      <c r="F83" s="336">
        <v>4</v>
      </c>
      <c r="G83" s="336">
        <v>4</v>
      </c>
      <c r="H83" s="52"/>
      <c r="I83" s="52"/>
      <c r="J83" s="52"/>
      <c r="K83" s="52"/>
      <c r="L83" s="279">
        <v>5</v>
      </c>
      <c r="M83" s="279">
        <v>5</v>
      </c>
      <c r="N83" s="52"/>
      <c r="O83" s="52"/>
      <c r="P83" s="52"/>
      <c r="Q83" s="52"/>
    </row>
    <row r="84" spans="1:17">
      <c r="A84" s="548"/>
      <c r="B84" s="549"/>
      <c r="C84" s="502"/>
      <c r="D84" s="502"/>
      <c r="E84" s="321" t="s">
        <v>124</v>
      </c>
      <c r="F84" s="336">
        <v>10</v>
      </c>
      <c r="G84" s="336">
        <v>10</v>
      </c>
      <c r="H84" s="52"/>
      <c r="I84" s="52"/>
      <c r="J84" s="52"/>
      <c r="K84" s="52"/>
      <c r="L84" s="279">
        <v>10</v>
      </c>
      <c r="M84" s="279">
        <v>10</v>
      </c>
      <c r="N84" s="52"/>
      <c r="O84" s="52"/>
      <c r="P84" s="52"/>
      <c r="Q84" s="52"/>
    </row>
  </sheetData>
  <mergeCells count="35">
    <mergeCell ref="A68:A71"/>
    <mergeCell ref="B68:B71"/>
    <mergeCell ref="A38:A42"/>
    <mergeCell ref="B38:B42"/>
    <mergeCell ref="A46:A48"/>
    <mergeCell ref="A62:E62"/>
    <mergeCell ref="A63:A64"/>
    <mergeCell ref="B63:B64"/>
    <mergeCell ref="A65:A67"/>
    <mergeCell ref="B65:B67"/>
    <mergeCell ref="A43:A45"/>
    <mergeCell ref="B43:B45"/>
    <mergeCell ref="B25:B29"/>
    <mergeCell ref="B30:B37"/>
    <mergeCell ref="A30:A37"/>
    <mergeCell ref="A9:A10"/>
    <mergeCell ref="B9:B10"/>
    <mergeCell ref="B23:C23"/>
    <mergeCell ref="A24:G24"/>
    <mergeCell ref="A72:A75"/>
    <mergeCell ref="B72:B75"/>
    <mergeCell ref="A76:A84"/>
    <mergeCell ref="B76:B84"/>
    <mergeCell ref="A1:N1"/>
    <mergeCell ref="A3:A4"/>
    <mergeCell ref="E3:E4"/>
    <mergeCell ref="F3:K3"/>
    <mergeCell ref="A5:A8"/>
    <mergeCell ref="B5:B8"/>
    <mergeCell ref="L3:Q3"/>
    <mergeCell ref="C3:D3"/>
    <mergeCell ref="B46:B48"/>
    <mergeCell ref="A18:A20"/>
    <mergeCell ref="B18:B20"/>
    <mergeCell ref="A25:A29"/>
  </mergeCells>
  <pageMargins left="0.31496062992125984" right="0.31496062992125984" top="0.55118110236220474" bottom="0.55118110236220474" header="0.31496062992125984" footer="0.31496062992125984"/>
  <pageSetup paperSize="9" fitToHeight="2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opLeftCell="A57" workbookViewId="0">
      <selection activeCell="C73" sqref="A73:XFD74"/>
    </sheetView>
  </sheetViews>
  <sheetFormatPr defaultColWidth="9.109375" defaultRowHeight="14.4"/>
  <cols>
    <col min="1" max="1" width="5.33203125" style="22" customWidth="1"/>
    <col min="2" max="2" width="21.33203125" style="22" customWidth="1"/>
    <col min="3" max="4" width="6.6640625" style="22" customWidth="1"/>
    <col min="5" max="5" width="22.5546875" style="22" customWidth="1"/>
    <col min="6" max="17" width="6.5546875" style="22" customWidth="1"/>
    <col min="18" max="16384" width="9.109375" style="22"/>
  </cols>
  <sheetData>
    <row r="1" spans="1:17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7">
      <c r="A2" s="518" t="s">
        <v>377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</row>
    <row r="3" spans="1:17">
      <c r="A3" s="26"/>
      <c r="B3" s="26"/>
      <c r="C3" s="26"/>
      <c r="D3" s="27"/>
      <c r="E3" s="26"/>
      <c r="F3" s="26"/>
      <c r="G3" s="26"/>
      <c r="H3" s="26"/>
      <c r="I3" s="26"/>
      <c r="J3" s="26" t="s">
        <v>19</v>
      </c>
      <c r="K3" s="26"/>
      <c r="L3" s="26"/>
      <c r="M3" s="26"/>
      <c r="N3" s="26"/>
    </row>
    <row r="4" spans="1:17" ht="15.75" customHeight="1">
      <c r="A4" s="593" t="s">
        <v>20</v>
      </c>
      <c r="B4" s="59" t="s">
        <v>5</v>
      </c>
      <c r="C4" s="596" t="s">
        <v>110</v>
      </c>
      <c r="D4" s="597"/>
      <c r="E4" s="594" t="s">
        <v>22</v>
      </c>
      <c r="F4" s="595" t="s">
        <v>160</v>
      </c>
      <c r="G4" s="595"/>
      <c r="H4" s="595"/>
      <c r="I4" s="595"/>
      <c r="J4" s="595"/>
      <c r="K4" s="595"/>
      <c r="L4" s="595" t="s">
        <v>161</v>
      </c>
      <c r="M4" s="595"/>
      <c r="N4" s="595"/>
      <c r="O4" s="595"/>
      <c r="P4" s="595"/>
      <c r="Q4" s="595"/>
    </row>
    <row r="5" spans="1:17" ht="22.8">
      <c r="A5" s="593"/>
      <c r="B5" s="60" t="s">
        <v>129</v>
      </c>
      <c r="C5" s="63" t="s">
        <v>122</v>
      </c>
      <c r="D5" s="63" t="s">
        <v>199</v>
      </c>
      <c r="E5" s="594"/>
      <c r="F5" s="59" t="s">
        <v>23</v>
      </c>
      <c r="G5" s="59" t="s">
        <v>24</v>
      </c>
      <c r="H5" s="59" t="s">
        <v>25</v>
      </c>
      <c r="I5" s="59" t="s">
        <v>26</v>
      </c>
      <c r="J5" s="59" t="s">
        <v>27</v>
      </c>
      <c r="K5" s="59" t="s">
        <v>28</v>
      </c>
      <c r="L5" s="59" t="s">
        <v>23</v>
      </c>
      <c r="M5" s="59" t="s">
        <v>24</v>
      </c>
      <c r="N5" s="59" t="s">
        <v>25</v>
      </c>
      <c r="O5" s="59" t="s">
        <v>26</v>
      </c>
      <c r="P5" s="59" t="s">
        <v>27</v>
      </c>
      <c r="Q5" s="59" t="s">
        <v>28</v>
      </c>
    </row>
    <row r="6" spans="1:17" ht="15" customHeight="1">
      <c r="A6" s="564">
        <v>296</v>
      </c>
      <c r="B6" s="561" t="s">
        <v>142</v>
      </c>
      <c r="C6" s="89">
        <v>150</v>
      </c>
      <c r="D6" s="89">
        <v>200</v>
      </c>
      <c r="E6" s="321" t="s">
        <v>29</v>
      </c>
      <c r="F6" s="279">
        <v>50</v>
      </c>
      <c r="G6" s="279">
        <v>162</v>
      </c>
      <c r="H6" s="52">
        <v>6.7</v>
      </c>
      <c r="I6" s="52">
        <v>5.4</v>
      </c>
      <c r="J6" s="52">
        <v>29.3</v>
      </c>
      <c r="K6" s="52">
        <v>193</v>
      </c>
      <c r="L6" s="279">
        <v>66</v>
      </c>
      <c r="M6" s="279">
        <v>216</v>
      </c>
      <c r="N6" s="52">
        <v>9.1999999999999993</v>
      </c>
      <c r="O6" s="52">
        <v>7.2</v>
      </c>
      <c r="P6" s="52">
        <v>39</v>
      </c>
      <c r="Q6" s="52">
        <v>258</v>
      </c>
    </row>
    <row r="7" spans="1:17">
      <c r="A7" s="591"/>
      <c r="B7" s="562"/>
      <c r="C7" s="477"/>
      <c r="D7" s="477"/>
      <c r="E7" s="322" t="s">
        <v>94</v>
      </c>
      <c r="F7" s="47">
        <v>5</v>
      </c>
      <c r="G7" s="47">
        <v>4.5</v>
      </c>
      <c r="H7" s="40"/>
      <c r="I7" s="40"/>
      <c r="J7" s="40"/>
      <c r="K7" s="40"/>
      <c r="L7" s="47">
        <v>6.6</v>
      </c>
      <c r="M7" s="279">
        <v>6</v>
      </c>
      <c r="N7" s="53"/>
      <c r="O7" s="53"/>
      <c r="P7" s="53"/>
      <c r="Q7" s="53"/>
    </row>
    <row r="8" spans="1:17" ht="15" customHeight="1">
      <c r="A8" s="591"/>
      <c r="B8" s="562"/>
      <c r="C8" s="489"/>
      <c r="D8" s="489"/>
      <c r="E8" s="322" t="s">
        <v>30</v>
      </c>
      <c r="F8" s="47">
        <v>2.5</v>
      </c>
      <c r="G8" s="47">
        <v>2.5</v>
      </c>
      <c r="H8" s="40"/>
      <c r="I8" s="40"/>
      <c r="J8" s="40"/>
      <c r="K8" s="40"/>
      <c r="L8" s="279">
        <v>3</v>
      </c>
      <c r="M8" s="279">
        <v>3</v>
      </c>
      <c r="N8" s="53"/>
      <c r="O8" s="53"/>
      <c r="P8" s="53"/>
      <c r="Q8" s="53"/>
    </row>
    <row r="9" spans="1:17">
      <c r="A9" s="591"/>
      <c r="B9" s="562"/>
      <c r="C9" s="477"/>
      <c r="D9" s="477"/>
      <c r="E9" s="322" t="s">
        <v>143</v>
      </c>
      <c r="F9" s="112"/>
      <c r="G9" s="327">
        <v>167</v>
      </c>
      <c r="H9" s="40"/>
      <c r="I9" s="40"/>
      <c r="J9" s="40"/>
      <c r="K9" s="40"/>
      <c r="L9" s="48"/>
      <c r="M9" s="327">
        <v>222</v>
      </c>
      <c r="N9" s="53"/>
      <c r="O9" s="53"/>
      <c r="P9" s="53"/>
      <c r="Q9" s="53"/>
    </row>
    <row r="10" spans="1:17">
      <c r="A10" s="565"/>
      <c r="B10" s="563"/>
      <c r="C10" s="477"/>
      <c r="D10" s="477"/>
      <c r="E10" s="322" t="s">
        <v>30</v>
      </c>
      <c r="F10" s="112">
        <v>5</v>
      </c>
      <c r="G10" s="112">
        <v>5</v>
      </c>
      <c r="H10" s="40"/>
      <c r="I10" s="40"/>
      <c r="J10" s="40"/>
      <c r="K10" s="40"/>
      <c r="L10" s="48">
        <v>5</v>
      </c>
      <c r="M10" s="48">
        <v>5</v>
      </c>
      <c r="N10" s="53"/>
      <c r="O10" s="53"/>
      <c r="P10" s="53"/>
      <c r="Q10" s="53"/>
    </row>
    <row r="11" spans="1:17" ht="14.4" customHeight="1">
      <c r="A11" s="548">
        <v>404</v>
      </c>
      <c r="B11" s="558" t="s">
        <v>403</v>
      </c>
      <c r="C11" s="72">
        <v>70</v>
      </c>
      <c r="D11" s="72"/>
      <c r="E11" s="337" t="s">
        <v>180</v>
      </c>
      <c r="F11" s="281">
        <v>112</v>
      </c>
      <c r="G11" s="281">
        <v>100</v>
      </c>
      <c r="H11" s="378">
        <v>16.5</v>
      </c>
      <c r="I11" s="378">
        <v>11.4</v>
      </c>
      <c r="J11" s="378">
        <v>0.4</v>
      </c>
      <c r="K11" s="378">
        <v>170</v>
      </c>
      <c r="L11" s="114"/>
      <c r="M11" s="114"/>
      <c r="N11" s="114"/>
      <c r="O11" s="114"/>
      <c r="P11" s="114"/>
      <c r="Q11" s="114"/>
    </row>
    <row r="12" spans="1:17" ht="14.4" customHeight="1">
      <c r="A12" s="548"/>
      <c r="B12" s="558"/>
      <c r="C12" s="72"/>
      <c r="D12" s="72"/>
      <c r="E12" s="337" t="s">
        <v>36</v>
      </c>
      <c r="F12" s="281">
        <v>3</v>
      </c>
      <c r="G12" s="281">
        <v>2</v>
      </c>
      <c r="H12" s="515"/>
      <c r="I12" s="515"/>
      <c r="J12" s="515"/>
      <c r="K12" s="515"/>
      <c r="L12" s="114"/>
      <c r="M12" s="114"/>
      <c r="N12" s="114"/>
      <c r="O12" s="114"/>
      <c r="P12" s="114"/>
      <c r="Q12" s="114"/>
    </row>
    <row r="13" spans="1:17" ht="14.4" customHeight="1">
      <c r="A13" s="548"/>
      <c r="B13" s="558"/>
      <c r="C13" s="72"/>
      <c r="D13" s="72"/>
      <c r="E13" s="337" t="s">
        <v>404</v>
      </c>
      <c r="F13" s="281">
        <v>3</v>
      </c>
      <c r="G13" s="281">
        <v>3</v>
      </c>
      <c r="H13" s="515"/>
      <c r="I13" s="515"/>
      <c r="J13" s="515"/>
      <c r="K13" s="515"/>
      <c r="L13" s="114"/>
      <c r="M13" s="114"/>
      <c r="N13" s="114"/>
      <c r="O13" s="114"/>
      <c r="P13" s="114"/>
      <c r="Q13" s="114"/>
    </row>
    <row r="14" spans="1:17" ht="15" customHeight="1">
      <c r="A14" s="163">
        <v>495</v>
      </c>
      <c r="B14" s="163" t="s">
        <v>273</v>
      </c>
      <c r="C14" s="163">
        <v>200</v>
      </c>
      <c r="D14" s="160">
        <v>200</v>
      </c>
      <c r="E14" s="163" t="s">
        <v>274</v>
      </c>
      <c r="F14" s="163">
        <v>1</v>
      </c>
      <c r="G14" s="163">
        <v>50</v>
      </c>
      <c r="H14" s="164">
        <v>1.5</v>
      </c>
      <c r="I14" s="164">
        <v>1.3</v>
      </c>
      <c r="J14" s="164">
        <v>15.9</v>
      </c>
      <c r="K14" s="164">
        <v>81</v>
      </c>
      <c r="L14" s="163">
        <v>1</v>
      </c>
      <c r="M14" s="163">
        <v>50</v>
      </c>
      <c r="N14" s="164">
        <v>1.5</v>
      </c>
      <c r="O14" s="164">
        <v>1.3</v>
      </c>
      <c r="P14" s="164">
        <v>15.9</v>
      </c>
      <c r="Q14" s="164">
        <v>81</v>
      </c>
    </row>
    <row r="15" spans="1:17">
      <c r="A15" s="214"/>
      <c r="B15" s="214"/>
      <c r="C15" s="333"/>
      <c r="D15" s="333"/>
      <c r="E15" s="163" t="s">
        <v>50</v>
      </c>
      <c r="F15" s="163">
        <v>80</v>
      </c>
      <c r="G15" s="163">
        <v>80</v>
      </c>
      <c r="H15" s="131"/>
      <c r="I15" s="131"/>
      <c r="J15" s="132"/>
      <c r="K15" s="132"/>
      <c r="L15" s="163">
        <v>80</v>
      </c>
      <c r="M15" s="163">
        <v>80</v>
      </c>
      <c r="N15" s="131"/>
      <c r="O15" s="131"/>
      <c r="P15" s="132"/>
      <c r="Q15" s="132"/>
    </row>
    <row r="16" spans="1:17">
      <c r="A16" s="214"/>
      <c r="B16" s="214"/>
      <c r="C16" s="333"/>
      <c r="D16" s="333"/>
      <c r="E16" s="163" t="s">
        <v>32</v>
      </c>
      <c r="F16" s="163">
        <v>13</v>
      </c>
      <c r="G16" s="163">
        <v>13</v>
      </c>
      <c r="H16" s="131"/>
      <c r="I16" s="131"/>
      <c r="J16" s="132"/>
      <c r="K16" s="132"/>
      <c r="L16" s="163">
        <v>13</v>
      </c>
      <c r="M16" s="163">
        <v>13</v>
      </c>
      <c r="N16" s="131"/>
      <c r="O16" s="131"/>
      <c r="P16" s="132"/>
      <c r="Q16" s="132"/>
    </row>
    <row r="17" spans="1:17">
      <c r="A17" s="214"/>
      <c r="B17" s="214"/>
      <c r="C17" s="333"/>
      <c r="D17" s="333"/>
      <c r="E17" s="163" t="s">
        <v>216</v>
      </c>
      <c r="F17" s="163">
        <v>150</v>
      </c>
      <c r="G17" s="163">
        <v>150</v>
      </c>
      <c r="H17" s="131"/>
      <c r="I17" s="131"/>
      <c r="J17" s="132"/>
      <c r="K17" s="132"/>
      <c r="L17" s="163">
        <v>150</v>
      </c>
      <c r="M17" s="163">
        <v>150</v>
      </c>
      <c r="N17" s="131"/>
      <c r="O17" s="131"/>
      <c r="P17" s="132"/>
      <c r="Q17" s="132"/>
    </row>
    <row r="18" spans="1:17">
      <c r="A18" s="373">
        <v>111</v>
      </c>
      <c r="B18" s="419" t="s">
        <v>144</v>
      </c>
      <c r="C18" s="88">
        <v>40</v>
      </c>
      <c r="D18" s="88">
        <v>60</v>
      </c>
      <c r="E18" s="321" t="s">
        <v>144</v>
      </c>
      <c r="F18" s="322">
        <v>40</v>
      </c>
      <c r="G18" s="322">
        <v>40</v>
      </c>
      <c r="H18" s="323">
        <v>3</v>
      </c>
      <c r="I18" s="323">
        <v>1.1599999999999999</v>
      </c>
      <c r="J18" s="323">
        <v>20.5</v>
      </c>
      <c r="K18" s="323">
        <v>104</v>
      </c>
      <c r="L18" s="322">
        <v>60</v>
      </c>
      <c r="M18" s="322">
        <v>60</v>
      </c>
      <c r="N18" s="323">
        <v>4.5</v>
      </c>
      <c r="O18" s="323">
        <v>1.8</v>
      </c>
      <c r="P18" s="323">
        <v>30.8</v>
      </c>
      <c r="Q18" s="323">
        <v>137</v>
      </c>
    </row>
    <row r="19" spans="1:17">
      <c r="A19" s="367">
        <v>105</v>
      </c>
      <c r="B19" s="420" t="s">
        <v>307</v>
      </c>
      <c r="C19" s="88">
        <v>10</v>
      </c>
      <c r="D19" s="88">
        <v>10</v>
      </c>
      <c r="E19" s="420" t="s">
        <v>171</v>
      </c>
      <c r="F19" s="112">
        <v>10</v>
      </c>
      <c r="G19" s="112">
        <v>10</v>
      </c>
      <c r="H19" s="53">
        <v>0.01</v>
      </c>
      <c r="I19" s="52">
        <v>8.1999999999999993</v>
      </c>
      <c r="J19" s="52">
        <v>0</v>
      </c>
      <c r="K19" s="52">
        <v>74</v>
      </c>
      <c r="L19" s="112">
        <v>10</v>
      </c>
      <c r="M19" s="112">
        <v>10</v>
      </c>
      <c r="N19" s="53">
        <v>0.01</v>
      </c>
      <c r="O19" s="52">
        <v>8.1999999999999993</v>
      </c>
      <c r="P19" s="52">
        <v>0</v>
      </c>
      <c r="Q19" s="52">
        <v>74</v>
      </c>
    </row>
    <row r="20" spans="1:17">
      <c r="A20" s="367">
        <v>112</v>
      </c>
      <c r="B20" s="420" t="s">
        <v>127</v>
      </c>
      <c r="C20" s="89">
        <v>140</v>
      </c>
      <c r="D20" s="88">
        <v>140</v>
      </c>
      <c r="E20" s="321" t="s">
        <v>57</v>
      </c>
      <c r="F20" s="112">
        <v>140</v>
      </c>
      <c r="G20" s="112">
        <v>140</v>
      </c>
      <c r="H20" s="52">
        <v>0.5</v>
      </c>
      <c r="I20" s="52">
        <v>0.5</v>
      </c>
      <c r="J20" s="52">
        <v>13.7</v>
      </c>
      <c r="K20" s="52">
        <v>66</v>
      </c>
      <c r="L20" s="112">
        <v>140</v>
      </c>
      <c r="M20" s="112">
        <v>140</v>
      </c>
      <c r="N20" s="52">
        <v>0.5</v>
      </c>
      <c r="O20" s="52">
        <v>0.5</v>
      </c>
      <c r="P20" s="52">
        <v>13.7</v>
      </c>
      <c r="Q20" s="52">
        <v>66</v>
      </c>
    </row>
    <row r="21" spans="1:17">
      <c r="A21" s="490"/>
      <c r="B21" s="436" t="s">
        <v>154</v>
      </c>
      <c r="C21" s="55"/>
      <c r="D21" s="55"/>
      <c r="E21" s="478"/>
      <c r="F21" s="42"/>
      <c r="G21" s="42"/>
      <c r="H21" s="58">
        <f>SUM(H6:H20)</f>
        <v>28.21</v>
      </c>
      <c r="I21" s="58">
        <f>SUM(I6:I20)</f>
        <v>27.96</v>
      </c>
      <c r="J21" s="58">
        <f>SUM(J6:J20)</f>
        <v>79.8</v>
      </c>
      <c r="K21" s="58">
        <f>SUM(K6:K20)</f>
        <v>688</v>
      </c>
      <c r="L21" s="58"/>
      <c r="M21" s="58"/>
      <c r="N21" s="58">
        <f>SUM(N6:N20)</f>
        <v>15.709999999999999</v>
      </c>
      <c r="O21" s="58">
        <f>SUM(O6:O20)</f>
        <v>19</v>
      </c>
      <c r="P21" s="58">
        <f>SUM(P6:P20)</f>
        <v>99.4</v>
      </c>
      <c r="Q21" s="58">
        <f>SUM(Q6:Q20)</f>
        <v>616</v>
      </c>
    </row>
    <row r="22" spans="1:17">
      <c r="A22" s="604" t="s">
        <v>128</v>
      </c>
      <c r="B22" s="604"/>
      <c r="C22" s="604"/>
      <c r="D22" s="604"/>
      <c r="E22" s="604"/>
      <c r="F22" s="42"/>
      <c r="G22" s="42"/>
      <c r="H22" s="42"/>
      <c r="I22" s="42"/>
      <c r="J22" s="42"/>
      <c r="K22" s="42"/>
      <c r="L22" s="113"/>
      <c r="M22" s="114"/>
      <c r="N22" s="114"/>
      <c r="O22" s="114"/>
      <c r="P22" s="114"/>
      <c r="Q22" s="114"/>
    </row>
    <row r="23" spans="1:17" ht="16.5" customHeight="1">
      <c r="A23" s="548">
        <v>73</v>
      </c>
      <c r="B23" s="558" t="s">
        <v>146</v>
      </c>
      <c r="C23" s="72">
        <v>60</v>
      </c>
      <c r="D23" s="72">
        <v>100</v>
      </c>
      <c r="E23" s="337" t="s">
        <v>34</v>
      </c>
      <c r="F23" s="49">
        <v>20.8</v>
      </c>
      <c r="G23" s="271">
        <v>15</v>
      </c>
      <c r="H23" s="54">
        <v>1.8</v>
      </c>
      <c r="I23" s="54">
        <v>4.0999999999999996</v>
      </c>
      <c r="J23" s="54">
        <v>13.2</v>
      </c>
      <c r="K23" s="54">
        <v>97.2</v>
      </c>
      <c r="L23" s="49">
        <v>34.700000000000003</v>
      </c>
      <c r="M23" s="271">
        <v>25</v>
      </c>
      <c r="N23" s="54">
        <v>3.1</v>
      </c>
      <c r="O23" s="54">
        <v>6.9</v>
      </c>
      <c r="P23" s="54">
        <v>22</v>
      </c>
      <c r="Q23" s="54">
        <v>162</v>
      </c>
    </row>
    <row r="24" spans="1:17">
      <c r="A24" s="548"/>
      <c r="B24" s="558"/>
      <c r="C24" s="72"/>
      <c r="D24" s="72"/>
      <c r="E24" s="337" t="s">
        <v>147</v>
      </c>
      <c r="F24" s="271">
        <v>25</v>
      </c>
      <c r="G24" s="271">
        <v>15</v>
      </c>
      <c r="H24" s="58"/>
      <c r="I24" s="58"/>
      <c r="J24" s="58"/>
      <c r="K24" s="58"/>
      <c r="L24" s="49">
        <v>41.6</v>
      </c>
      <c r="M24" s="271">
        <v>25</v>
      </c>
      <c r="N24" s="58"/>
      <c r="O24" s="58"/>
      <c r="P24" s="58"/>
      <c r="Q24" s="58"/>
    </row>
    <row r="25" spans="1:17">
      <c r="A25" s="548"/>
      <c r="B25" s="558"/>
      <c r="C25" s="72"/>
      <c r="D25" s="72"/>
      <c r="E25" s="337" t="s">
        <v>36</v>
      </c>
      <c r="F25" s="49">
        <v>18.8</v>
      </c>
      <c r="G25" s="271">
        <v>15</v>
      </c>
      <c r="H25" s="58"/>
      <c r="I25" s="58"/>
      <c r="J25" s="58"/>
      <c r="K25" s="58"/>
      <c r="L25" s="49">
        <v>31.4</v>
      </c>
      <c r="M25" s="271">
        <v>25</v>
      </c>
      <c r="N25" s="58"/>
      <c r="O25" s="58"/>
      <c r="P25" s="58"/>
      <c r="Q25" s="58"/>
    </row>
    <row r="26" spans="1:17" ht="15.75" customHeight="1">
      <c r="A26" s="548"/>
      <c r="B26" s="558"/>
      <c r="C26" s="72"/>
      <c r="D26" s="72"/>
      <c r="E26" s="337" t="s">
        <v>60</v>
      </c>
      <c r="F26" s="271">
        <v>15</v>
      </c>
      <c r="G26" s="271">
        <v>12</v>
      </c>
      <c r="H26" s="58"/>
      <c r="I26" s="58"/>
      <c r="J26" s="58"/>
      <c r="K26" s="58"/>
      <c r="L26" s="271">
        <v>25</v>
      </c>
      <c r="M26" s="271">
        <v>20</v>
      </c>
      <c r="N26" s="58"/>
      <c r="O26" s="58"/>
      <c r="P26" s="58"/>
      <c r="Q26" s="58"/>
    </row>
    <row r="27" spans="1:17">
      <c r="A27" s="548"/>
      <c r="B27" s="558"/>
      <c r="C27" s="72"/>
      <c r="D27" s="72"/>
      <c r="E27" s="337" t="s">
        <v>38</v>
      </c>
      <c r="F27" s="49">
        <v>6.5</v>
      </c>
      <c r="G27" s="49">
        <v>6.5</v>
      </c>
      <c r="H27" s="58"/>
      <c r="I27" s="58"/>
      <c r="J27" s="58"/>
      <c r="K27" s="58"/>
      <c r="L27" s="271">
        <v>7</v>
      </c>
      <c r="M27" s="271">
        <v>7</v>
      </c>
      <c r="N27" s="58"/>
      <c r="O27" s="58"/>
      <c r="P27" s="58"/>
      <c r="Q27" s="58"/>
    </row>
    <row r="28" spans="1:17" ht="15" customHeight="1">
      <c r="A28" s="550" t="s">
        <v>244</v>
      </c>
      <c r="B28" s="580" t="s">
        <v>148</v>
      </c>
      <c r="C28" s="56" t="s">
        <v>133</v>
      </c>
      <c r="D28" s="56" t="s">
        <v>288</v>
      </c>
      <c r="E28" s="491" t="s">
        <v>61</v>
      </c>
      <c r="F28" s="49">
        <v>16.2</v>
      </c>
      <c r="G28" s="271">
        <v>16</v>
      </c>
      <c r="H28" s="54">
        <v>1.8</v>
      </c>
      <c r="I28" s="54">
        <v>3.4</v>
      </c>
      <c r="J28" s="54">
        <v>12.1</v>
      </c>
      <c r="K28" s="54">
        <v>86.4</v>
      </c>
      <c r="L28" s="49">
        <v>20.25</v>
      </c>
      <c r="M28" s="271">
        <v>20</v>
      </c>
      <c r="N28" s="54">
        <v>2.2999999999999998</v>
      </c>
      <c r="O28" s="54">
        <v>4.3</v>
      </c>
      <c r="P28" s="54">
        <v>15.1</v>
      </c>
      <c r="Q28" s="54">
        <v>108</v>
      </c>
    </row>
    <row r="29" spans="1:17">
      <c r="A29" s="551"/>
      <c r="B29" s="581"/>
      <c r="C29" s="56"/>
      <c r="D29" s="56"/>
      <c r="E29" s="491" t="s">
        <v>34</v>
      </c>
      <c r="F29" s="49">
        <v>66.599999999999994</v>
      </c>
      <c r="G29" s="271">
        <v>50</v>
      </c>
      <c r="H29" s="54"/>
      <c r="I29" s="54"/>
      <c r="J29" s="54"/>
      <c r="K29" s="54"/>
      <c r="L29" s="49">
        <v>83.25</v>
      </c>
      <c r="M29" s="49">
        <v>62.5</v>
      </c>
      <c r="N29" s="86"/>
      <c r="O29" s="86"/>
      <c r="P29" s="86"/>
      <c r="Q29" s="86"/>
    </row>
    <row r="30" spans="1:17">
      <c r="A30" s="551"/>
      <c r="B30" s="581"/>
      <c r="C30" s="56"/>
      <c r="D30" s="56"/>
      <c r="E30" s="491" t="s">
        <v>36</v>
      </c>
      <c r="F30" s="271">
        <v>10</v>
      </c>
      <c r="G30" s="271">
        <v>8</v>
      </c>
      <c r="H30" s="54"/>
      <c r="I30" s="54"/>
      <c r="J30" s="54"/>
      <c r="K30" s="54"/>
      <c r="L30" s="49">
        <v>12.5</v>
      </c>
      <c r="M30" s="271">
        <v>10</v>
      </c>
      <c r="N30" s="86"/>
      <c r="O30" s="86"/>
      <c r="P30" s="86"/>
      <c r="Q30" s="86"/>
    </row>
    <row r="31" spans="1:17">
      <c r="A31" s="551"/>
      <c r="B31" s="581"/>
      <c r="C31" s="56"/>
      <c r="D31" s="56"/>
      <c r="E31" s="491" t="s">
        <v>120</v>
      </c>
      <c r="F31" s="271">
        <v>1</v>
      </c>
      <c r="G31" s="271">
        <v>1</v>
      </c>
      <c r="H31" s="54"/>
      <c r="I31" s="54"/>
      <c r="J31" s="54"/>
      <c r="K31" s="54"/>
      <c r="L31" s="271">
        <v>1</v>
      </c>
      <c r="M31" s="271">
        <v>1</v>
      </c>
      <c r="N31" s="86"/>
      <c r="O31" s="86"/>
      <c r="P31" s="86"/>
      <c r="Q31" s="86"/>
    </row>
    <row r="32" spans="1:17">
      <c r="A32" s="551"/>
      <c r="B32" s="581"/>
      <c r="C32" s="56"/>
      <c r="D32" s="56"/>
      <c r="E32" s="491" t="s">
        <v>35</v>
      </c>
      <c r="F32" s="49">
        <v>12.2</v>
      </c>
      <c r="G32" s="271">
        <v>10</v>
      </c>
      <c r="H32" s="54"/>
      <c r="I32" s="54"/>
      <c r="J32" s="54"/>
      <c r="K32" s="54"/>
      <c r="L32" s="49">
        <v>15.25</v>
      </c>
      <c r="M32" s="49">
        <v>12.5</v>
      </c>
      <c r="N32" s="86"/>
      <c r="O32" s="86"/>
      <c r="P32" s="86"/>
      <c r="Q32" s="86"/>
    </row>
    <row r="33" spans="1:17">
      <c r="A33" s="551"/>
      <c r="B33" s="581"/>
      <c r="C33" s="56"/>
      <c r="D33" s="56"/>
      <c r="E33" s="491" t="s">
        <v>30</v>
      </c>
      <c r="F33" s="271">
        <v>3</v>
      </c>
      <c r="G33" s="271">
        <v>3</v>
      </c>
      <c r="H33" s="54"/>
      <c r="I33" s="54"/>
      <c r="J33" s="54"/>
      <c r="K33" s="54"/>
      <c r="L33" s="271">
        <v>5</v>
      </c>
      <c r="M33" s="271">
        <v>5</v>
      </c>
      <c r="N33" s="86"/>
      <c r="O33" s="86"/>
      <c r="P33" s="86"/>
      <c r="Q33" s="86"/>
    </row>
    <row r="34" spans="1:17">
      <c r="A34" s="552"/>
      <c r="B34" s="582"/>
      <c r="C34" s="55"/>
      <c r="D34" s="55"/>
      <c r="E34" s="192" t="s">
        <v>180</v>
      </c>
      <c r="F34" s="271">
        <v>24</v>
      </c>
      <c r="G34" s="271">
        <v>15</v>
      </c>
      <c r="H34" s="98"/>
      <c r="I34" s="98"/>
      <c r="J34" s="98"/>
      <c r="K34" s="98"/>
      <c r="L34" s="305">
        <v>40</v>
      </c>
      <c r="M34" s="305">
        <v>25</v>
      </c>
      <c r="N34" s="98"/>
      <c r="O34" s="98"/>
      <c r="P34" s="98"/>
      <c r="Q34" s="98"/>
    </row>
    <row r="35" spans="1:17" ht="16.5" customHeight="1">
      <c r="A35" s="559">
        <v>369</v>
      </c>
      <c r="B35" s="598" t="s">
        <v>149</v>
      </c>
      <c r="C35" s="492">
        <v>220</v>
      </c>
      <c r="D35" s="492">
        <v>220</v>
      </c>
      <c r="E35" s="346" t="s">
        <v>90</v>
      </c>
      <c r="F35" s="271">
        <v>151</v>
      </c>
      <c r="G35" s="271">
        <v>111</v>
      </c>
      <c r="H35" s="54">
        <v>26</v>
      </c>
      <c r="I35" s="54">
        <v>23.2</v>
      </c>
      <c r="J35" s="54">
        <v>16.600000000000001</v>
      </c>
      <c r="K35" s="54">
        <v>333.6</v>
      </c>
      <c r="L35" s="271">
        <v>151</v>
      </c>
      <c r="M35" s="271">
        <v>111</v>
      </c>
      <c r="N35" s="54">
        <v>26</v>
      </c>
      <c r="O35" s="54">
        <v>23.2</v>
      </c>
      <c r="P35" s="54">
        <v>16.600000000000001</v>
      </c>
      <c r="Q35" s="54">
        <v>333.6</v>
      </c>
    </row>
    <row r="36" spans="1:17">
      <c r="A36" s="559"/>
      <c r="B36" s="598"/>
      <c r="C36" s="493"/>
      <c r="D36" s="493"/>
      <c r="E36" s="346" t="s">
        <v>64</v>
      </c>
      <c r="F36" s="271">
        <v>168</v>
      </c>
      <c r="G36" s="271">
        <v>125</v>
      </c>
      <c r="H36" s="86"/>
      <c r="I36" s="86"/>
      <c r="J36" s="86"/>
      <c r="K36" s="86"/>
      <c r="L36" s="271">
        <v>168</v>
      </c>
      <c r="M36" s="271">
        <v>125</v>
      </c>
      <c r="N36" s="86"/>
      <c r="O36" s="86"/>
      <c r="P36" s="86"/>
      <c r="Q36" s="86"/>
    </row>
    <row r="37" spans="1:17">
      <c r="A37" s="559"/>
      <c r="B37" s="598"/>
      <c r="C37" s="493"/>
      <c r="D37" s="493"/>
      <c r="E37" s="346" t="s">
        <v>35</v>
      </c>
      <c r="F37" s="271">
        <v>21</v>
      </c>
      <c r="G37" s="271">
        <v>18</v>
      </c>
      <c r="H37" s="86"/>
      <c r="I37" s="86"/>
      <c r="J37" s="86"/>
      <c r="K37" s="86"/>
      <c r="L37" s="49">
        <v>21</v>
      </c>
      <c r="M37" s="271">
        <v>18</v>
      </c>
      <c r="N37" s="86"/>
      <c r="O37" s="86"/>
      <c r="P37" s="86"/>
      <c r="Q37" s="86"/>
    </row>
    <row r="38" spans="1:17" ht="13.5" customHeight="1">
      <c r="A38" s="559"/>
      <c r="B38" s="598"/>
      <c r="C38" s="493"/>
      <c r="D38" s="493"/>
      <c r="E38" s="346" t="s">
        <v>51</v>
      </c>
      <c r="F38" s="49">
        <v>8.5</v>
      </c>
      <c r="G38" s="49">
        <v>8.5</v>
      </c>
      <c r="H38" s="86"/>
      <c r="I38" s="86"/>
      <c r="J38" s="86"/>
      <c r="K38" s="86"/>
      <c r="L38" s="49">
        <v>8.5</v>
      </c>
      <c r="M38" s="49">
        <v>8.5</v>
      </c>
      <c r="N38" s="86"/>
      <c r="O38" s="86"/>
      <c r="P38" s="86"/>
      <c r="Q38" s="86"/>
    </row>
    <row r="39" spans="1:17">
      <c r="A39" s="559"/>
      <c r="B39" s="598"/>
      <c r="C39" s="493"/>
      <c r="D39" s="493"/>
      <c r="E39" s="346" t="s">
        <v>37</v>
      </c>
      <c r="F39" s="49">
        <v>8.4</v>
      </c>
      <c r="G39" s="49">
        <v>8.4</v>
      </c>
      <c r="H39" s="86"/>
      <c r="I39" s="86"/>
      <c r="J39" s="86"/>
      <c r="K39" s="86"/>
      <c r="L39" s="49">
        <v>8.4</v>
      </c>
      <c r="M39" s="49">
        <v>8.4</v>
      </c>
      <c r="N39" s="86"/>
      <c r="O39" s="86"/>
      <c r="P39" s="86"/>
      <c r="Q39" s="86"/>
    </row>
    <row r="40" spans="1:17" ht="14.25" customHeight="1">
      <c r="A40" s="559">
        <v>508</v>
      </c>
      <c r="B40" s="599" t="s">
        <v>150</v>
      </c>
      <c r="C40" s="308">
        <v>200</v>
      </c>
      <c r="D40" s="308">
        <v>200</v>
      </c>
      <c r="E40" s="346" t="s">
        <v>91</v>
      </c>
      <c r="F40" s="305">
        <v>25</v>
      </c>
      <c r="G40" s="97">
        <v>30.5</v>
      </c>
      <c r="H40" s="98">
        <v>0.5</v>
      </c>
      <c r="I40" s="98">
        <v>0</v>
      </c>
      <c r="J40" s="98">
        <v>27</v>
      </c>
      <c r="K40" s="98">
        <v>110</v>
      </c>
      <c r="L40" s="271">
        <v>25</v>
      </c>
      <c r="M40" s="49">
        <v>30.5</v>
      </c>
      <c r="N40" s="54">
        <v>0.5</v>
      </c>
      <c r="O40" s="54">
        <v>0</v>
      </c>
      <c r="P40" s="54">
        <v>27</v>
      </c>
      <c r="Q40" s="54">
        <v>110</v>
      </c>
    </row>
    <row r="41" spans="1:17">
      <c r="A41" s="559"/>
      <c r="B41" s="599"/>
      <c r="C41" s="190"/>
      <c r="D41" s="190"/>
      <c r="E41" s="346" t="s">
        <v>32</v>
      </c>
      <c r="F41" s="305">
        <v>13</v>
      </c>
      <c r="G41" s="305">
        <v>13</v>
      </c>
      <c r="H41" s="99"/>
      <c r="I41" s="99"/>
      <c r="J41" s="99"/>
      <c r="K41" s="99"/>
      <c r="L41" s="271">
        <v>13</v>
      </c>
      <c r="M41" s="271">
        <v>13</v>
      </c>
      <c r="N41" s="54"/>
      <c r="O41" s="54"/>
      <c r="P41" s="54"/>
      <c r="Q41" s="54"/>
    </row>
    <row r="42" spans="1:17">
      <c r="A42" s="72">
        <v>108</v>
      </c>
      <c r="B42" s="56" t="s">
        <v>144</v>
      </c>
      <c r="C42" s="56">
        <v>50</v>
      </c>
      <c r="D42" s="56">
        <v>60</v>
      </c>
      <c r="E42" s="297" t="s">
        <v>11</v>
      </c>
      <c r="F42" s="271">
        <v>50</v>
      </c>
      <c r="G42" s="271">
        <v>50</v>
      </c>
      <c r="H42" s="54">
        <v>3.8</v>
      </c>
      <c r="I42" s="54">
        <v>0.4</v>
      </c>
      <c r="J42" s="54">
        <v>24.6</v>
      </c>
      <c r="K42" s="54">
        <v>117</v>
      </c>
      <c r="L42" s="271">
        <v>60</v>
      </c>
      <c r="M42" s="271">
        <v>60</v>
      </c>
      <c r="N42" s="54">
        <v>4.5999999999999996</v>
      </c>
      <c r="O42" s="54">
        <v>0.5</v>
      </c>
      <c r="P42" s="54">
        <v>29.5</v>
      </c>
      <c r="Q42" s="54">
        <v>140</v>
      </c>
    </row>
    <row r="43" spans="1:17">
      <c r="A43" s="72">
        <v>109</v>
      </c>
      <c r="B43" s="56" t="s">
        <v>151</v>
      </c>
      <c r="C43" s="56">
        <v>50</v>
      </c>
      <c r="D43" s="56">
        <v>75</v>
      </c>
      <c r="E43" s="297" t="s">
        <v>15</v>
      </c>
      <c r="F43" s="271">
        <v>50</v>
      </c>
      <c r="G43" s="271">
        <v>50</v>
      </c>
      <c r="H43" s="54">
        <v>3.3</v>
      </c>
      <c r="I43" s="54">
        <v>0.6</v>
      </c>
      <c r="J43" s="54">
        <v>16.7</v>
      </c>
      <c r="K43" s="54">
        <v>87</v>
      </c>
      <c r="L43" s="271">
        <v>75</v>
      </c>
      <c r="M43" s="271">
        <v>75</v>
      </c>
      <c r="N43" s="86">
        <v>4.9000000000000004</v>
      </c>
      <c r="O43" s="86">
        <v>0.85</v>
      </c>
      <c r="P43" s="86">
        <v>25</v>
      </c>
      <c r="Q43" s="54">
        <v>129</v>
      </c>
    </row>
    <row r="44" spans="1:17">
      <c r="A44" s="600"/>
      <c r="B44" s="349" t="s">
        <v>174</v>
      </c>
      <c r="C44" s="465"/>
      <c r="D44" s="465"/>
      <c r="E44" s="483"/>
      <c r="F44" s="42"/>
      <c r="G44" s="42"/>
      <c r="H44" s="58">
        <f>SUM(H23:H43)</f>
        <v>37.199999999999996</v>
      </c>
      <c r="I44" s="58">
        <f>SUM(I23:I43)</f>
        <v>31.7</v>
      </c>
      <c r="J44" s="58">
        <f>SUM(J23:J43)</f>
        <v>110.2</v>
      </c>
      <c r="K44" s="58">
        <f>SUM(K23:K43)</f>
        <v>831.2</v>
      </c>
      <c r="L44" s="58"/>
      <c r="M44" s="58"/>
      <c r="N44" s="58">
        <f>SUM(N23:N43)</f>
        <v>41.4</v>
      </c>
      <c r="O44" s="58">
        <f>SUM(O23:O43)</f>
        <v>35.75</v>
      </c>
      <c r="P44" s="58">
        <f>SUM(P23:P43)</f>
        <v>135.19999999999999</v>
      </c>
      <c r="Q44" s="58">
        <f>SUM(Q23:Q43)</f>
        <v>982.6</v>
      </c>
    </row>
    <row r="45" spans="1:17">
      <c r="A45" s="600"/>
      <c r="B45" s="349" t="s">
        <v>155</v>
      </c>
      <c r="C45" s="465"/>
      <c r="D45" s="465"/>
      <c r="E45" s="483"/>
      <c r="F45" s="42"/>
      <c r="G45" s="42"/>
      <c r="H45" s="58">
        <f>H44+H21</f>
        <v>65.41</v>
      </c>
      <c r="I45" s="58">
        <f>I44+I21</f>
        <v>59.66</v>
      </c>
      <c r="J45" s="58">
        <f>J44+J21</f>
        <v>190</v>
      </c>
      <c r="K45" s="58">
        <f>K44+K21</f>
        <v>1519.2</v>
      </c>
      <c r="L45" s="54"/>
      <c r="M45" s="54"/>
      <c r="N45" s="58">
        <f>N44+N21</f>
        <v>57.11</v>
      </c>
      <c r="O45" s="58">
        <f>O44+O21</f>
        <v>54.75</v>
      </c>
      <c r="P45" s="58">
        <f>P44+P21</f>
        <v>234.6</v>
      </c>
      <c r="Q45" s="58">
        <f>Q44+Q21</f>
        <v>1598.6</v>
      </c>
    </row>
    <row r="46" spans="1:17">
      <c r="A46" s="601" t="s">
        <v>134</v>
      </c>
      <c r="B46" s="602"/>
      <c r="C46" s="602"/>
      <c r="D46" s="602"/>
      <c r="E46" s="603"/>
      <c r="F46" s="42"/>
      <c r="G46" s="42"/>
      <c r="H46" s="42"/>
      <c r="I46" s="42"/>
      <c r="J46" s="42"/>
      <c r="K46" s="42"/>
      <c r="L46" s="113"/>
      <c r="M46" s="114"/>
      <c r="N46" s="114"/>
      <c r="O46" s="114"/>
      <c r="P46" s="114"/>
      <c r="Q46" s="114"/>
    </row>
    <row r="47" spans="1:17">
      <c r="A47" s="548">
        <v>76</v>
      </c>
      <c r="B47" s="548" t="s">
        <v>162</v>
      </c>
      <c r="C47" s="72">
        <v>100</v>
      </c>
      <c r="D47" s="72"/>
      <c r="E47" s="478" t="s">
        <v>34</v>
      </c>
      <c r="F47" s="49">
        <v>29.4</v>
      </c>
      <c r="G47" s="271">
        <v>22</v>
      </c>
      <c r="H47" s="171">
        <v>1.3</v>
      </c>
      <c r="I47" s="171">
        <v>10.8</v>
      </c>
      <c r="J47" s="171">
        <v>6.8</v>
      </c>
      <c r="K47" s="171">
        <v>130</v>
      </c>
      <c r="L47" s="113"/>
      <c r="M47" s="114"/>
      <c r="N47" s="114"/>
      <c r="O47" s="114"/>
      <c r="P47" s="114"/>
      <c r="Q47" s="114"/>
    </row>
    <row r="48" spans="1:17">
      <c r="A48" s="548"/>
      <c r="B48" s="548"/>
      <c r="C48" s="72"/>
      <c r="D48" s="72"/>
      <c r="E48" s="478" t="s">
        <v>44</v>
      </c>
      <c r="F48" s="271">
        <v>19</v>
      </c>
      <c r="G48" s="271">
        <v>15</v>
      </c>
      <c r="H48" s="33"/>
      <c r="I48" s="33"/>
      <c r="J48" s="33"/>
      <c r="K48" s="33"/>
      <c r="L48" s="113"/>
      <c r="M48" s="114"/>
      <c r="N48" s="114"/>
      <c r="O48" s="114"/>
      <c r="P48" s="114"/>
      <c r="Q48" s="114"/>
    </row>
    <row r="49" spans="1:17">
      <c r="A49" s="548"/>
      <c r="B49" s="548"/>
      <c r="C49" s="72"/>
      <c r="D49" s="72"/>
      <c r="E49" s="478" t="s">
        <v>36</v>
      </c>
      <c r="F49" s="271">
        <v>13</v>
      </c>
      <c r="G49" s="271">
        <v>10</v>
      </c>
      <c r="H49" s="33"/>
      <c r="I49" s="33"/>
      <c r="J49" s="33"/>
      <c r="K49" s="33"/>
      <c r="L49" s="113"/>
      <c r="M49" s="114"/>
      <c r="N49" s="114"/>
      <c r="O49" s="114"/>
      <c r="P49" s="114"/>
      <c r="Q49" s="114"/>
    </row>
    <row r="50" spans="1:17">
      <c r="A50" s="548"/>
      <c r="B50" s="548"/>
      <c r="C50" s="72"/>
      <c r="D50" s="72"/>
      <c r="E50" s="478" t="s">
        <v>45</v>
      </c>
      <c r="F50" s="271">
        <v>38</v>
      </c>
      <c r="G50" s="271">
        <v>30</v>
      </c>
      <c r="H50" s="33"/>
      <c r="I50" s="33"/>
      <c r="J50" s="33"/>
      <c r="K50" s="33"/>
      <c r="L50" s="113"/>
      <c r="M50" s="114"/>
      <c r="N50" s="114"/>
      <c r="O50" s="114"/>
      <c r="P50" s="114"/>
      <c r="Q50" s="114"/>
    </row>
    <row r="51" spans="1:17">
      <c r="A51" s="548"/>
      <c r="B51" s="548"/>
      <c r="C51" s="72"/>
      <c r="D51" s="72"/>
      <c r="E51" s="478" t="s">
        <v>35</v>
      </c>
      <c r="F51" s="271">
        <v>18</v>
      </c>
      <c r="G51" s="271">
        <v>15</v>
      </c>
      <c r="H51" s="33"/>
      <c r="I51" s="33"/>
      <c r="J51" s="33"/>
      <c r="K51" s="33"/>
      <c r="L51" s="114"/>
      <c r="M51" s="114"/>
      <c r="N51" s="114"/>
      <c r="O51" s="114"/>
      <c r="P51" s="114"/>
      <c r="Q51" s="114"/>
    </row>
    <row r="52" spans="1:17">
      <c r="A52" s="548"/>
      <c r="B52" s="548"/>
      <c r="C52" s="72"/>
      <c r="D52" s="72"/>
      <c r="E52" s="478" t="s">
        <v>38</v>
      </c>
      <c r="F52" s="271">
        <v>10</v>
      </c>
      <c r="G52" s="271">
        <v>10</v>
      </c>
      <c r="H52" s="33"/>
      <c r="I52" s="33"/>
      <c r="J52" s="33"/>
      <c r="K52" s="33"/>
      <c r="L52" s="114"/>
      <c r="M52" s="114"/>
      <c r="N52" s="114"/>
      <c r="O52" s="114"/>
      <c r="P52" s="114"/>
      <c r="Q52" s="114"/>
    </row>
    <row r="53" spans="1:17">
      <c r="A53" s="548">
        <v>7</v>
      </c>
      <c r="B53" s="558" t="s">
        <v>163</v>
      </c>
      <c r="C53" s="56">
        <v>100</v>
      </c>
      <c r="D53" s="56"/>
      <c r="E53" s="337" t="s">
        <v>73</v>
      </c>
      <c r="F53" s="271">
        <v>110</v>
      </c>
      <c r="G53" s="271">
        <v>88</v>
      </c>
      <c r="H53" s="374">
        <v>1.1000000000000001</v>
      </c>
      <c r="I53" s="374">
        <v>10.1</v>
      </c>
      <c r="J53" s="374">
        <v>9.1</v>
      </c>
      <c r="K53" s="374">
        <v>132</v>
      </c>
      <c r="L53" s="114"/>
      <c r="M53" s="114"/>
      <c r="N53" s="114"/>
      <c r="O53" s="114"/>
      <c r="P53" s="114"/>
      <c r="Q53" s="114"/>
    </row>
    <row r="54" spans="1:17">
      <c r="A54" s="548"/>
      <c r="B54" s="558"/>
      <c r="C54" s="56"/>
      <c r="D54" s="56"/>
      <c r="E54" s="337" t="s">
        <v>38</v>
      </c>
      <c r="F54" s="271">
        <v>10</v>
      </c>
      <c r="G54" s="271">
        <v>10</v>
      </c>
      <c r="H54" s="36"/>
      <c r="I54" s="36"/>
      <c r="J54" s="36"/>
      <c r="K54" s="36"/>
      <c r="L54" s="114"/>
      <c r="M54" s="114"/>
      <c r="N54" s="114"/>
      <c r="O54" s="114"/>
      <c r="P54" s="114"/>
      <c r="Q54" s="114"/>
    </row>
    <row r="55" spans="1:17">
      <c r="A55" s="548"/>
      <c r="B55" s="558"/>
      <c r="C55" s="72"/>
      <c r="D55" s="72"/>
      <c r="E55" s="337" t="s">
        <v>32</v>
      </c>
      <c r="F55" s="271">
        <v>3</v>
      </c>
      <c r="G55" s="271">
        <v>3</v>
      </c>
      <c r="H55" s="36"/>
      <c r="I55" s="36"/>
      <c r="J55" s="36"/>
      <c r="K55" s="36"/>
      <c r="L55" s="114"/>
      <c r="M55" s="114"/>
      <c r="N55" s="114"/>
      <c r="O55" s="114"/>
      <c r="P55" s="114"/>
      <c r="Q55" s="114"/>
    </row>
    <row r="56" spans="1:17" ht="14.4" customHeight="1">
      <c r="A56" s="548">
        <v>404</v>
      </c>
      <c r="B56" s="558" t="s">
        <v>403</v>
      </c>
      <c r="C56" s="72">
        <v>70</v>
      </c>
      <c r="D56" s="72"/>
      <c r="E56" s="337" t="s">
        <v>180</v>
      </c>
      <c r="F56" s="281">
        <v>112</v>
      </c>
      <c r="G56" s="281">
        <v>100</v>
      </c>
      <c r="H56" s="378">
        <v>16.5</v>
      </c>
      <c r="I56" s="378">
        <v>11.4</v>
      </c>
      <c r="J56" s="378">
        <v>0.4</v>
      </c>
      <c r="K56" s="378">
        <v>170</v>
      </c>
      <c r="L56" s="114"/>
      <c r="M56" s="114"/>
      <c r="N56" s="114"/>
      <c r="O56" s="114"/>
      <c r="P56" s="114"/>
      <c r="Q56" s="114"/>
    </row>
    <row r="57" spans="1:17" ht="14.4" customHeight="1">
      <c r="A57" s="548"/>
      <c r="B57" s="558"/>
      <c r="C57" s="72"/>
      <c r="D57" s="72"/>
      <c r="E57" s="337" t="s">
        <v>36</v>
      </c>
      <c r="F57" s="281">
        <v>3</v>
      </c>
      <c r="G57" s="281">
        <v>2</v>
      </c>
      <c r="H57" s="361"/>
      <c r="I57" s="361"/>
      <c r="J57" s="361"/>
      <c r="K57" s="361"/>
      <c r="L57" s="114"/>
      <c r="M57" s="114"/>
      <c r="N57" s="114"/>
      <c r="O57" s="114"/>
      <c r="P57" s="114"/>
      <c r="Q57" s="114"/>
    </row>
    <row r="58" spans="1:17" ht="14.4" customHeight="1">
      <c r="A58" s="548"/>
      <c r="B58" s="558"/>
      <c r="C58" s="72"/>
      <c r="D58" s="72"/>
      <c r="E58" s="337" t="s">
        <v>404</v>
      </c>
      <c r="F58" s="281">
        <v>3</v>
      </c>
      <c r="G58" s="281">
        <v>3</v>
      </c>
      <c r="H58" s="361"/>
      <c r="I58" s="361"/>
      <c r="J58" s="361"/>
      <c r="K58" s="361"/>
      <c r="L58" s="114"/>
      <c r="M58" s="114"/>
      <c r="N58" s="114"/>
      <c r="O58" s="114"/>
      <c r="P58" s="114"/>
      <c r="Q58" s="114"/>
    </row>
    <row r="59" spans="1:17">
      <c r="A59" s="548">
        <v>349</v>
      </c>
      <c r="B59" s="549" t="s">
        <v>165</v>
      </c>
      <c r="C59" s="51" t="s">
        <v>8</v>
      </c>
      <c r="D59" s="51"/>
      <c r="E59" s="297" t="s">
        <v>62</v>
      </c>
      <c r="F59" s="271">
        <v>45</v>
      </c>
      <c r="G59" s="271">
        <v>45</v>
      </c>
      <c r="H59" s="54">
        <v>8.6999999999999993</v>
      </c>
      <c r="I59" s="54">
        <v>5.3</v>
      </c>
      <c r="J59" s="54">
        <v>9.6</v>
      </c>
      <c r="K59" s="54">
        <v>121</v>
      </c>
      <c r="L59" s="114"/>
      <c r="M59" s="114"/>
      <c r="N59" s="114"/>
      <c r="O59" s="114"/>
      <c r="P59" s="114"/>
      <c r="Q59" s="114"/>
    </row>
    <row r="60" spans="1:17">
      <c r="A60" s="548"/>
      <c r="B60" s="549"/>
      <c r="C60" s="51"/>
      <c r="D60" s="51"/>
      <c r="E60" s="297" t="s">
        <v>11</v>
      </c>
      <c r="F60" s="49">
        <v>9.3000000000000007</v>
      </c>
      <c r="G60" s="49">
        <v>9.3000000000000007</v>
      </c>
      <c r="H60" s="42"/>
      <c r="I60" s="42"/>
      <c r="J60" s="42"/>
      <c r="K60" s="42"/>
      <c r="L60" s="114"/>
      <c r="M60" s="114"/>
      <c r="N60" s="114"/>
      <c r="O60" s="114"/>
      <c r="P60" s="114"/>
      <c r="Q60" s="114"/>
    </row>
    <row r="61" spans="1:17">
      <c r="A61" s="548"/>
      <c r="B61" s="549"/>
      <c r="C61" s="51"/>
      <c r="D61" s="51"/>
      <c r="E61" s="297" t="s">
        <v>35</v>
      </c>
      <c r="F61" s="271">
        <v>11</v>
      </c>
      <c r="G61" s="49">
        <v>9.3000000000000007</v>
      </c>
      <c r="H61" s="42"/>
      <c r="I61" s="42"/>
      <c r="J61" s="42"/>
      <c r="K61" s="42"/>
      <c r="L61" s="114"/>
      <c r="M61" s="114"/>
      <c r="N61" s="114"/>
      <c r="O61" s="114"/>
      <c r="P61" s="114"/>
      <c r="Q61" s="114"/>
    </row>
    <row r="62" spans="1:17">
      <c r="A62" s="548"/>
      <c r="B62" s="549"/>
      <c r="C62" s="51"/>
      <c r="D62" s="51"/>
      <c r="E62" s="297" t="s">
        <v>47</v>
      </c>
      <c r="F62" s="271">
        <v>4</v>
      </c>
      <c r="G62" s="49">
        <v>4</v>
      </c>
      <c r="H62" s="42"/>
      <c r="I62" s="42"/>
      <c r="J62" s="42"/>
      <c r="K62" s="42"/>
      <c r="L62" s="114"/>
      <c r="M62" s="114"/>
      <c r="N62" s="114"/>
      <c r="O62" s="114"/>
      <c r="P62" s="114"/>
      <c r="Q62" s="114"/>
    </row>
    <row r="63" spans="1:17">
      <c r="A63" s="548"/>
      <c r="B63" s="549"/>
      <c r="C63" s="51"/>
      <c r="D63" s="51"/>
      <c r="E63" s="297" t="s">
        <v>56</v>
      </c>
      <c r="F63" s="49">
        <v>5.6</v>
      </c>
      <c r="G63" s="49">
        <v>5.6</v>
      </c>
      <c r="H63" s="42"/>
      <c r="I63" s="42"/>
      <c r="J63" s="42"/>
      <c r="K63" s="42"/>
      <c r="L63" s="114"/>
      <c r="M63" s="114"/>
      <c r="N63" s="114"/>
      <c r="O63" s="114"/>
      <c r="P63" s="114"/>
      <c r="Q63" s="114"/>
    </row>
    <row r="64" spans="1:17">
      <c r="A64" s="548"/>
      <c r="B64" s="549"/>
      <c r="C64" s="51"/>
      <c r="D64" s="51"/>
      <c r="E64" s="297" t="s">
        <v>38</v>
      </c>
      <c r="F64" s="271">
        <v>5</v>
      </c>
      <c r="G64" s="271">
        <v>5</v>
      </c>
      <c r="H64" s="42"/>
      <c r="I64" s="42"/>
      <c r="J64" s="42"/>
      <c r="K64" s="42"/>
      <c r="L64" s="114"/>
      <c r="M64" s="114"/>
      <c r="N64" s="114"/>
      <c r="O64" s="114"/>
      <c r="P64" s="114"/>
      <c r="Q64" s="114"/>
    </row>
    <row r="65" spans="1:17">
      <c r="A65" s="548"/>
      <c r="B65" s="549"/>
      <c r="C65" s="51"/>
      <c r="D65" s="51"/>
      <c r="E65" s="297" t="s">
        <v>63</v>
      </c>
      <c r="F65" s="271">
        <v>30</v>
      </c>
      <c r="G65" s="271">
        <v>30</v>
      </c>
      <c r="H65" s="42"/>
      <c r="I65" s="42"/>
      <c r="J65" s="42"/>
      <c r="K65" s="42"/>
      <c r="L65" s="114"/>
      <c r="M65" s="114"/>
      <c r="N65" s="114"/>
      <c r="O65" s="114"/>
      <c r="P65" s="114"/>
      <c r="Q65" s="114"/>
    </row>
    <row r="66" spans="1:17">
      <c r="A66" s="548">
        <v>423</v>
      </c>
      <c r="B66" s="548" t="s">
        <v>166</v>
      </c>
      <c r="C66" s="72">
        <v>180</v>
      </c>
      <c r="D66" s="72"/>
      <c r="E66" s="192" t="s">
        <v>43</v>
      </c>
      <c r="F66" s="42">
        <v>236.34</v>
      </c>
      <c r="G66" s="271">
        <v>189</v>
      </c>
      <c r="H66" s="157">
        <v>5.9</v>
      </c>
      <c r="I66" s="157">
        <v>5.7</v>
      </c>
      <c r="J66" s="157">
        <v>6.2</v>
      </c>
      <c r="K66" s="157">
        <v>100</v>
      </c>
      <c r="L66" s="114"/>
      <c r="M66" s="114"/>
      <c r="N66" s="114"/>
      <c r="O66" s="114"/>
      <c r="P66" s="114"/>
      <c r="Q66" s="114"/>
    </row>
    <row r="67" spans="1:17">
      <c r="A67" s="548"/>
      <c r="B67" s="548"/>
      <c r="C67" s="72"/>
      <c r="D67" s="72"/>
      <c r="E67" s="192" t="s">
        <v>30</v>
      </c>
      <c r="F67" s="49">
        <v>8.1</v>
      </c>
      <c r="G67" s="271">
        <v>8.1</v>
      </c>
      <c r="H67" s="33"/>
      <c r="I67" s="33"/>
      <c r="J67" s="33"/>
      <c r="K67" s="33"/>
      <c r="L67" s="114"/>
      <c r="M67" s="114"/>
      <c r="N67" s="114"/>
      <c r="O67" s="114"/>
      <c r="P67" s="114"/>
      <c r="Q67" s="114"/>
    </row>
    <row r="68" spans="1:17">
      <c r="A68" s="548"/>
      <c r="B68" s="548"/>
      <c r="C68" s="72"/>
      <c r="D68" s="72"/>
      <c r="E68" s="192" t="s">
        <v>36</v>
      </c>
      <c r="F68" s="42">
        <v>13.86</v>
      </c>
      <c r="G68" s="271">
        <v>10.8</v>
      </c>
      <c r="H68" s="33"/>
      <c r="I68" s="33"/>
      <c r="J68" s="33"/>
      <c r="K68" s="33"/>
      <c r="L68" s="114"/>
      <c r="M68" s="114"/>
      <c r="N68" s="114"/>
      <c r="O68" s="114"/>
      <c r="P68" s="114"/>
      <c r="Q68" s="114"/>
    </row>
    <row r="69" spans="1:17">
      <c r="A69" s="548"/>
      <c r="B69" s="548"/>
      <c r="C69" s="72"/>
      <c r="D69" s="72"/>
      <c r="E69" s="192" t="s">
        <v>35</v>
      </c>
      <c r="F69" s="42">
        <v>12.78</v>
      </c>
      <c r="G69" s="271">
        <v>10.8</v>
      </c>
      <c r="H69" s="33"/>
      <c r="I69" s="33"/>
      <c r="J69" s="33"/>
      <c r="K69" s="33"/>
      <c r="L69" s="114"/>
      <c r="M69" s="114"/>
      <c r="N69" s="114"/>
      <c r="O69" s="114"/>
      <c r="P69" s="114"/>
      <c r="Q69" s="114"/>
    </row>
    <row r="70" spans="1:17">
      <c r="A70" s="548"/>
      <c r="B70" s="548"/>
      <c r="C70" s="72"/>
      <c r="D70" s="72"/>
      <c r="E70" s="192" t="s">
        <v>37</v>
      </c>
      <c r="F70" s="49">
        <v>14.4</v>
      </c>
      <c r="G70" s="271">
        <v>14.4</v>
      </c>
      <c r="H70" s="33"/>
      <c r="I70" s="33"/>
      <c r="J70" s="33"/>
      <c r="K70" s="33"/>
      <c r="L70" s="114"/>
      <c r="M70" s="114"/>
      <c r="N70" s="114"/>
      <c r="O70" s="114"/>
      <c r="P70" s="114"/>
      <c r="Q70" s="114"/>
    </row>
    <row r="71" spans="1:17">
      <c r="A71" s="548"/>
      <c r="B71" s="548"/>
      <c r="C71" s="72"/>
      <c r="D71" s="72"/>
      <c r="E71" s="192" t="s">
        <v>56</v>
      </c>
      <c r="F71" s="49">
        <v>2.16</v>
      </c>
      <c r="G71" s="49">
        <v>2.16</v>
      </c>
      <c r="H71" s="33"/>
      <c r="I71" s="33"/>
      <c r="J71" s="33"/>
      <c r="K71" s="33"/>
      <c r="L71" s="114"/>
      <c r="M71" s="114"/>
      <c r="N71" s="114"/>
      <c r="O71" s="114"/>
      <c r="P71" s="114"/>
      <c r="Q71" s="114"/>
    </row>
    <row r="72" spans="1:17">
      <c r="A72" s="548"/>
      <c r="B72" s="548"/>
      <c r="C72" s="72"/>
      <c r="D72" s="72"/>
      <c r="E72" s="192" t="s">
        <v>32</v>
      </c>
      <c r="F72" s="49">
        <v>5.4</v>
      </c>
      <c r="G72" s="49">
        <v>5.4</v>
      </c>
      <c r="H72" s="33"/>
      <c r="I72" s="33"/>
      <c r="J72" s="33"/>
      <c r="K72" s="33"/>
      <c r="L72" s="114"/>
      <c r="M72" s="114"/>
      <c r="N72" s="114"/>
      <c r="O72" s="114"/>
      <c r="P72" s="114"/>
      <c r="Q72" s="114"/>
    </row>
    <row r="73" spans="1:17">
      <c r="A73" s="548">
        <v>429</v>
      </c>
      <c r="B73" s="558" t="s">
        <v>338</v>
      </c>
      <c r="C73" s="72">
        <v>180</v>
      </c>
      <c r="D73" s="72"/>
      <c r="E73" s="337" t="s">
        <v>48</v>
      </c>
      <c r="F73" s="271">
        <v>82.8</v>
      </c>
      <c r="G73" s="271">
        <v>82.8</v>
      </c>
      <c r="H73" s="86">
        <v>3.7</v>
      </c>
      <c r="I73" s="86">
        <v>7.92</v>
      </c>
      <c r="J73" s="86">
        <v>19.600000000000001</v>
      </c>
      <c r="K73" s="54">
        <v>165</v>
      </c>
      <c r="L73" s="23"/>
      <c r="M73" s="23"/>
      <c r="N73" s="23"/>
      <c r="O73" s="23"/>
      <c r="P73" s="23"/>
      <c r="Q73" s="23"/>
    </row>
    <row r="74" spans="1:17">
      <c r="A74" s="548"/>
      <c r="B74" s="558"/>
      <c r="C74" s="72"/>
      <c r="D74" s="72"/>
      <c r="E74" s="337" t="s">
        <v>30</v>
      </c>
      <c r="F74" s="271">
        <v>8.1</v>
      </c>
      <c r="G74" s="271">
        <v>8.1</v>
      </c>
      <c r="H74" s="271"/>
      <c r="I74" s="33"/>
      <c r="J74" s="33"/>
      <c r="K74" s="33"/>
      <c r="L74" s="23"/>
      <c r="M74" s="23"/>
      <c r="N74" s="23"/>
      <c r="O74" s="23"/>
      <c r="P74" s="23"/>
      <c r="Q74" s="23"/>
    </row>
  </sheetData>
  <mergeCells count="33">
    <mergeCell ref="A73:A74"/>
    <mergeCell ref="B73:B74"/>
    <mergeCell ref="A66:A72"/>
    <mergeCell ref="B66:B72"/>
    <mergeCell ref="A22:E22"/>
    <mergeCell ref="A59:A65"/>
    <mergeCell ref="B59:B65"/>
    <mergeCell ref="A23:A27"/>
    <mergeCell ref="B23:B27"/>
    <mergeCell ref="B28:B34"/>
    <mergeCell ref="A28:A34"/>
    <mergeCell ref="B6:B10"/>
    <mergeCell ref="A6:A10"/>
    <mergeCell ref="A53:A55"/>
    <mergeCell ref="B53:B55"/>
    <mergeCell ref="A56:A58"/>
    <mergeCell ref="B56:B58"/>
    <mergeCell ref="A35:A39"/>
    <mergeCell ref="B35:B39"/>
    <mergeCell ref="A40:A41"/>
    <mergeCell ref="B40:B41"/>
    <mergeCell ref="A44:A45"/>
    <mergeCell ref="A47:A52"/>
    <mergeCell ref="B47:B52"/>
    <mergeCell ref="A46:E46"/>
    <mergeCell ref="A11:A13"/>
    <mergeCell ref="B11:B13"/>
    <mergeCell ref="A2:N2"/>
    <mergeCell ref="A4:A5"/>
    <mergeCell ref="E4:E5"/>
    <mergeCell ref="F4:K4"/>
    <mergeCell ref="C4:D4"/>
    <mergeCell ref="L4:Q4"/>
  </mergeCells>
  <pageMargins left="0.31496062992125984" right="0.11811023622047245" top="0.35433070866141736" bottom="0.35433070866141736" header="0.31496062992125984" footer="0.31496062992125984"/>
  <pageSetup paperSize="9" scale="99" fitToHeight="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sqref="A1:XFD1"/>
    </sheetView>
  </sheetViews>
  <sheetFormatPr defaultColWidth="9.109375" defaultRowHeight="14.4"/>
  <cols>
    <col min="1" max="1" width="5.88671875" style="22" customWidth="1"/>
    <col min="2" max="2" width="21.5546875" style="22" customWidth="1"/>
    <col min="3" max="4" width="6.6640625" style="22" customWidth="1"/>
    <col min="5" max="5" width="17.33203125" style="22" customWidth="1"/>
    <col min="6" max="7" width="6.5546875" style="22" customWidth="1"/>
    <col min="8" max="8" width="6.44140625" style="22" customWidth="1"/>
    <col min="9" max="17" width="6.5546875" style="22" customWidth="1"/>
    <col min="18" max="16384" width="9.109375" style="22"/>
  </cols>
  <sheetData>
    <row r="1" spans="1:17" ht="20.25" customHeight="1">
      <c r="A1" s="525" t="s">
        <v>375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69"/>
      <c r="M1" s="69"/>
      <c r="N1" s="69"/>
    </row>
    <row r="2" spans="1:17">
      <c r="E2" s="75" t="s">
        <v>179</v>
      </c>
    </row>
    <row r="3" spans="1:17">
      <c r="A3" s="593" t="s">
        <v>20</v>
      </c>
      <c r="B3" s="59" t="s">
        <v>5</v>
      </c>
      <c r="C3" s="596" t="s">
        <v>110</v>
      </c>
      <c r="D3" s="597"/>
      <c r="E3" s="594" t="s">
        <v>22</v>
      </c>
      <c r="F3" s="595" t="s">
        <v>121</v>
      </c>
      <c r="G3" s="595"/>
      <c r="H3" s="595"/>
      <c r="I3" s="595"/>
      <c r="J3" s="595"/>
      <c r="K3" s="595"/>
      <c r="L3" s="595" t="s">
        <v>181</v>
      </c>
      <c r="M3" s="595"/>
      <c r="N3" s="595"/>
      <c r="O3" s="595"/>
      <c r="P3" s="595"/>
      <c r="Q3" s="595"/>
    </row>
    <row r="4" spans="1:17" ht="22.8">
      <c r="A4" s="593"/>
      <c r="B4" s="60" t="s">
        <v>129</v>
      </c>
      <c r="C4" s="79" t="s">
        <v>152</v>
      </c>
      <c r="D4" s="79" t="s">
        <v>182</v>
      </c>
      <c r="E4" s="594"/>
      <c r="F4" s="59" t="s">
        <v>23</v>
      </c>
      <c r="G4" s="59" t="s">
        <v>24</v>
      </c>
      <c r="H4" s="59" t="s">
        <v>25</v>
      </c>
      <c r="I4" s="59" t="s">
        <v>26</v>
      </c>
      <c r="J4" s="59" t="s">
        <v>27</v>
      </c>
      <c r="K4" s="59" t="s">
        <v>28</v>
      </c>
      <c r="L4" s="59" t="s">
        <v>23</v>
      </c>
      <c r="M4" s="59" t="s">
        <v>24</v>
      </c>
      <c r="N4" s="59" t="s">
        <v>25</v>
      </c>
      <c r="O4" s="59" t="s">
        <v>26</v>
      </c>
      <c r="P4" s="59" t="s">
        <v>27</v>
      </c>
      <c r="Q4" s="59" t="s">
        <v>28</v>
      </c>
    </row>
    <row r="5" spans="1:17" ht="15" customHeight="1">
      <c r="A5" s="368">
        <v>106</v>
      </c>
      <c r="B5" s="145" t="s">
        <v>305</v>
      </c>
      <c r="C5" s="160">
        <v>50</v>
      </c>
      <c r="D5" s="160">
        <v>50</v>
      </c>
      <c r="E5" s="317" t="s">
        <v>13</v>
      </c>
      <c r="F5" s="209">
        <v>53.5</v>
      </c>
      <c r="G5" s="127">
        <v>50</v>
      </c>
      <c r="H5" s="129">
        <v>0.6</v>
      </c>
      <c r="I5" s="129">
        <v>0.1</v>
      </c>
      <c r="J5" s="129">
        <v>1.9</v>
      </c>
      <c r="K5" s="129">
        <v>12</v>
      </c>
      <c r="L5" s="209">
        <v>53.5</v>
      </c>
      <c r="M5" s="127">
        <v>50</v>
      </c>
      <c r="N5" s="129">
        <v>0.6</v>
      </c>
      <c r="O5" s="129">
        <v>0.1</v>
      </c>
      <c r="P5" s="129">
        <v>1.9</v>
      </c>
      <c r="Q5" s="129">
        <v>12</v>
      </c>
    </row>
    <row r="6" spans="1:17" ht="15" customHeight="1">
      <c r="A6" s="548">
        <v>406</v>
      </c>
      <c r="B6" s="612" t="s">
        <v>167</v>
      </c>
      <c r="C6" s="88">
        <v>150</v>
      </c>
      <c r="D6" s="88">
        <v>200</v>
      </c>
      <c r="E6" s="334" t="s">
        <v>180</v>
      </c>
      <c r="F6" s="279">
        <v>151</v>
      </c>
      <c r="G6" s="47">
        <v>95.7</v>
      </c>
      <c r="H6" s="52">
        <v>16</v>
      </c>
      <c r="I6" s="52">
        <v>16</v>
      </c>
      <c r="J6" s="52">
        <v>38</v>
      </c>
      <c r="K6" s="52">
        <v>359</v>
      </c>
      <c r="L6" s="47">
        <v>151</v>
      </c>
      <c r="M6" s="47">
        <v>119.6</v>
      </c>
      <c r="N6" s="52">
        <v>16</v>
      </c>
      <c r="O6" s="52">
        <v>16</v>
      </c>
      <c r="P6" s="52">
        <v>38</v>
      </c>
      <c r="Q6" s="52">
        <v>359</v>
      </c>
    </row>
    <row r="7" spans="1:17" ht="15" customHeight="1">
      <c r="A7" s="548"/>
      <c r="B7" s="612"/>
      <c r="C7" s="55"/>
      <c r="D7" s="55"/>
      <c r="E7" s="321" t="s">
        <v>38</v>
      </c>
      <c r="F7" s="47">
        <v>7.5</v>
      </c>
      <c r="G7" s="47">
        <v>7.5</v>
      </c>
      <c r="H7" s="53"/>
      <c r="I7" s="53"/>
      <c r="J7" s="53"/>
      <c r="K7" s="53"/>
      <c r="L7" s="279">
        <v>9</v>
      </c>
      <c r="M7" s="279">
        <v>9</v>
      </c>
      <c r="N7" s="53"/>
      <c r="O7" s="53"/>
      <c r="P7" s="53"/>
      <c r="Q7" s="53"/>
    </row>
    <row r="8" spans="1:17" ht="15" customHeight="1">
      <c r="A8" s="548"/>
      <c r="B8" s="612"/>
      <c r="C8" s="55"/>
      <c r="D8" s="55"/>
      <c r="E8" s="321" t="s">
        <v>35</v>
      </c>
      <c r="F8" s="47">
        <v>16.5</v>
      </c>
      <c r="G8" s="47">
        <v>8.3000000000000007</v>
      </c>
      <c r="H8" s="53"/>
      <c r="I8" s="53"/>
      <c r="J8" s="53"/>
      <c r="K8" s="53"/>
      <c r="L8" s="279">
        <v>22</v>
      </c>
      <c r="M8" s="279">
        <v>11</v>
      </c>
      <c r="N8" s="53"/>
      <c r="O8" s="53"/>
      <c r="P8" s="53"/>
      <c r="Q8" s="53"/>
    </row>
    <row r="9" spans="1:17" ht="15" customHeight="1">
      <c r="A9" s="548"/>
      <c r="B9" s="612"/>
      <c r="C9" s="55"/>
      <c r="D9" s="55"/>
      <c r="E9" s="321" t="s">
        <v>36</v>
      </c>
      <c r="F9" s="279">
        <v>11</v>
      </c>
      <c r="G9" s="47">
        <v>8.3000000000000007</v>
      </c>
      <c r="H9" s="53"/>
      <c r="I9" s="53"/>
      <c r="J9" s="53"/>
      <c r="K9" s="53"/>
      <c r="L9" s="279">
        <v>14</v>
      </c>
      <c r="M9" s="279">
        <v>11</v>
      </c>
      <c r="N9" s="53"/>
      <c r="O9" s="53"/>
      <c r="P9" s="53"/>
      <c r="Q9" s="53"/>
    </row>
    <row r="10" spans="1:17" ht="15" customHeight="1">
      <c r="A10" s="548"/>
      <c r="B10" s="612"/>
      <c r="C10" s="55"/>
      <c r="D10" s="55"/>
      <c r="E10" s="321" t="s">
        <v>41</v>
      </c>
      <c r="F10" s="279">
        <v>35</v>
      </c>
      <c r="G10" s="279">
        <v>35</v>
      </c>
      <c r="H10" s="53"/>
      <c r="I10" s="53"/>
      <c r="J10" s="53"/>
      <c r="K10" s="53"/>
      <c r="L10" s="279">
        <v>46</v>
      </c>
      <c r="M10" s="279">
        <v>46</v>
      </c>
      <c r="N10" s="53"/>
      <c r="O10" s="53"/>
      <c r="P10" s="53"/>
      <c r="Q10" s="53"/>
    </row>
    <row r="11" spans="1:17" ht="15" customHeight="1">
      <c r="A11" s="548">
        <v>494</v>
      </c>
      <c r="B11" s="612" t="s">
        <v>168</v>
      </c>
      <c r="C11" s="88">
        <v>200</v>
      </c>
      <c r="D11" s="88">
        <v>200</v>
      </c>
      <c r="E11" s="321" t="s">
        <v>31</v>
      </c>
      <c r="F11" s="279">
        <v>1</v>
      </c>
      <c r="G11" s="279">
        <v>1</v>
      </c>
      <c r="H11" s="52">
        <v>0.1</v>
      </c>
      <c r="I11" s="52">
        <v>0</v>
      </c>
      <c r="J11" s="52">
        <v>15.2</v>
      </c>
      <c r="K11" s="52">
        <v>61</v>
      </c>
      <c r="L11" s="279">
        <v>1</v>
      </c>
      <c r="M11" s="279">
        <v>1</v>
      </c>
      <c r="N11" s="52">
        <v>0.1</v>
      </c>
      <c r="O11" s="52">
        <v>0</v>
      </c>
      <c r="P11" s="52">
        <v>15.2</v>
      </c>
      <c r="Q11" s="52">
        <v>61</v>
      </c>
    </row>
    <row r="12" spans="1:17" ht="15" customHeight="1">
      <c r="A12" s="548"/>
      <c r="B12" s="612"/>
      <c r="C12" s="51"/>
      <c r="D12" s="51"/>
      <c r="E12" s="321" t="s">
        <v>32</v>
      </c>
      <c r="F12" s="279">
        <v>13</v>
      </c>
      <c r="G12" s="279">
        <v>13</v>
      </c>
      <c r="H12" s="52"/>
      <c r="I12" s="52"/>
      <c r="J12" s="52"/>
      <c r="K12" s="52"/>
      <c r="L12" s="279">
        <v>13</v>
      </c>
      <c r="M12" s="279">
        <v>13</v>
      </c>
      <c r="N12" s="52"/>
      <c r="O12" s="52"/>
      <c r="P12" s="52"/>
      <c r="Q12" s="52"/>
    </row>
    <row r="13" spans="1:17" ht="15" customHeight="1">
      <c r="A13" s="548"/>
      <c r="B13" s="612"/>
      <c r="C13" s="51"/>
      <c r="D13" s="51"/>
      <c r="E13" s="321" t="s">
        <v>88</v>
      </c>
      <c r="F13" s="281">
        <v>8</v>
      </c>
      <c r="G13" s="281">
        <v>7</v>
      </c>
      <c r="H13" s="54"/>
      <c r="I13" s="54"/>
      <c r="J13" s="54"/>
      <c r="K13" s="54"/>
      <c r="L13" s="281">
        <v>8</v>
      </c>
      <c r="M13" s="281">
        <v>7</v>
      </c>
      <c r="N13" s="54"/>
      <c r="O13" s="54"/>
      <c r="P13" s="54"/>
      <c r="Q13" s="54"/>
    </row>
    <row r="14" spans="1:17" ht="15" customHeight="1">
      <c r="A14" s="768">
        <v>108</v>
      </c>
      <c r="B14" s="769" t="s">
        <v>144</v>
      </c>
      <c r="C14" s="770">
        <v>40</v>
      </c>
      <c r="D14" s="770">
        <v>50</v>
      </c>
      <c r="E14" s="771" t="s">
        <v>11</v>
      </c>
      <c r="F14" s="772">
        <v>40</v>
      </c>
      <c r="G14" s="773">
        <v>40</v>
      </c>
      <c r="H14" s="774">
        <v>3</v>
      </c>
      <c r="I14" s="774">
        <v>0.3</v>
      </c>
      <c r="J14" s="774">
        <v>19.7</v>
      </c>
      <c r="K14" s="774">
        <v>94</v>
      </c>
      <c r="L14" s="775">
        <v>50</v>
      </c>
      <c r="M14" s="775">
        <v>50</v>
      </c>
      <c r="N14" s="776">
        <v>3.8</v>
      </c>
      <c r="O14" s="776">
        <v>0.4</v>
      </c>
      <c r="P14" s="776">
        <v>24.6</v>
      </c>
      <c r="Q14" s="774">
        <v>117.5</v>
      </c>
    </row>
    <row r="15" spans="1:17" ht="15" customHeight="1">
      <c r="A15" s="367">
        <v>101</v>
      </c>
      <c r="B15" s="420" t="s">
        <v>169</v>
      </c>
      <c r="C15" s="88">
        <v>13.5</v>
      </c>
      <c r="D15" s="88">
        <v>20</v>
      </c>
      <c r="E15" s="334" t="s">
        <v>70</v>
      </c>
      <c r="F15" s="47">
        <v>13.7</v>
      </c>
      <c r="G15" s="47">
        <v>13.5</v>
      </c>
      <c r="H15" s="52">
        <v>2.6</v>
      </c>
      <c r="I15" s="52">
        <v>2.6</v>
      </c>
      <c r="J15" s="52">
        <v>0</v>
      </c>
      <c r="K15" s="52">
        <v>35</v>
      </c>
      <c r="L15" s="279">
        <v>20.5</v>
      </c>
      <c r="M15" s="279">
        <v>20</v>
      </c>
      <c r="N15" s="52">
        <v>3.8</v>
      </c>
      <c r="O15" s="52">
        <v>3.8</v>
      </c>
      <c r="P15" s="52">
        <v>0</v>
      </c>
      <c r="Q15" s="52">
        <v>52</v>
      </c>
    </row>
    <row r="16" spans="1:17" ht="15" customHeight="1">
      <c r="A16" s="365"/>
      <c r="B16" s="421"/>
      <c r="C16" s="308"/>
      <c r="D16" s="308"/>
      <c r="E16" s="422"/>
      <c r="F16" s="369"/>
      <c r="G16" s="369"/>
      <c r="H16" s="370"/>
      <c r="I16" s="370"/>
      <c r="J16" s="370"/>
      <c r="K16" s="370"/>
      <c r="L16" s="406"/>
      <c r="M16" s="406"/>
      <c r="N16" s="370"/>
      <c r="O16" s="370"/>
      <c r="P16" s="370"/>
      <c r="Q16" s="370"/>
    </row>
    <row r="17" spans="1:17" ht="15" customHeight="1">
      <c r="A17" s="486"/>
      <c r="B17" s="436" t="s">
        <v>154</v>
      </c>
      <c r="C17" s="442"/>
      <c r="D17" s="442"/>
      <c r="E17" s="487"/>
      <c r="F17" s="42"/>
      <c r="G17" s="42"/>
      <c r="H17" s="58">
        <f>H5+H6+H11+H14+H15</f>
        <v>22.300000000000004</v>
      </c>
      <c r="I17" s="58">
        <f t="shared" ref="I17:K17" si="0">I5+I6+I11+I14+I15</f>
        <v>19.000000000000004</v>
      </c>
      <c r="J17" s="58">
        <f t="shared" si="0"/>
        <v>74.8</v>
      </c>
      <c r="K17" s="58">
        <f t="shared" si="0"/>
        <v>561</v>
      </c>
      <c r="L17" s="42"/>
      <c r="M17" s="42"/>
      <c r="N17" s="58">
        <f>N5+N6+N11+N14+N15</f>
        <v>24.300000000000004</v>
      </c>
      <c r="O17" s="58">
        <f t="shared" ref="O17:Q17" si="1">O5+O6+O11+O14+O15</f>
        <v>20.3</v>
      </c>
      <c r="P17" s="58">
        <f t="shared" si="1"/>
        <v>79.699999999999989</v>
      </c>
      <c r="Q17" s="58">
        <f t="shared" si="1"/>
        <v>601.5</v>
      </c>
    </row>
    <row r="18" spans="1:17" ht="15" customHeight="1">
      <c r="A18" s="605" t="s">
        <v>128</v>
      </c>
      <c r="B18" s="606"/>
      <c r="C18" s="606"/>
      <c r="D18" s="606"/>
      <c r="E18" s="607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5" customHeight="1">
      <c r="A19" s="368">
        <v>106</v>
      </c>
      <c r="B19" s="488" t="s">
        <v>305</v>
      </c>
      <c r="C19" s="160">
        <v>100</v>
      </c>
      <c r="D19" s="160">
        <v>100</v>
      </c>
      <c r="E19" s="317" t="s">
        <v>380</v>
      </c>
      <c r="F19" s="314">
        <v>107</v>
      </c>
      <c r="G19" s="314">
        <v>100</v>
      </c>
      <c r="H19" s="316">
        <v>0.8</v>
      </c>
      <c r="I19" s="316">
        <v>0.1</v>
      </c>
      <c r="J19" s="316">
        <v>2.5</v>
      </c>
      <c r="K19" s="168">
        <v>14</v>
      </c>
      <c r="L19" s="314">
        <v>107</v>
      </c>
      <c r="M19" s="314">
        <v>100</v>
      </c>
      <c r="N19" s="316">
        <v>0.8</v>
      </c>
      <c r="O19" s="316">
        <v>0.1</v>
      </c>
      <c r="P19" s="316">
        <v>2.5</v>
      </c>
      <c r="Q19" s="168">
        <v>14</v>
      </c>
    </row>
    <row r="20" spans="1:17" ht="15" customHeight="1">
      <c r="A20" s="550" t="s">
        <v>220</v>
      </c>
      <c r="B20" s="580" t="s">
        <v>304</v>
      </c>
      <c r="C20" s="51" t="s">
        <v>133</v>
      </c>
      <c r="D20" s="51" t="s">
        <v>288</v>
      </c>
      <c r="E20" s="297" t="s">
        <v>66</v>
      </c>
      <c r="F20" s="271">
        <v>64</v>
      </c>
      <c r="G20" s="49">
        <v>51.2</v>
      </c>
      <c r="H20" s="54">
        <v>1.7</v>
      </c>
      <c r="I20" s="54">
        <v>3.5</v>
      </c>
      <c r="J20" s="54">
        <v>9.6</v>
      </c>
      <c r="K20" s="54">
        <v>77</v>
      </c>
      <c r="L20" s="271">
        <v>80</v>
      </c>
      <c r="M20" s="271">
        <v>64</v>
      </c>
      <c r="N20" s="54">
        <v>2.2000000000000002</v>
      </c>
      <c r="O20" s="54">
        <v>4.4000000000000004</v>
      </c>
      <c r="P20" s="54">
        <v>12</v>
      </c>
      <c r="Q20" s="54">
        <v>96</v>
      </c>
    </row>
    <row r="21" spans="1:17" ht="15" customHeight="1">
      <c r="A21" s="551"/>
      <c r="B21" s="581"/>
      <c r="C21" s="51"/>
      <c r="D21" s="51"/>
      <c r="E21" s="297" t="s">
        <v>34</v>
      </c>
      <c r="F21" s="271">
        <v>46</v>
      </c>
      <c r="G21" s="49">
        <v>34.4</v>
      </c>
      <c r="H21" s="54"/>
      <c r="I21" s="54"/>
      <c r="J21" s="54"/>
      <c r="K21" s="54"/>
      <c r="L21" s="49">
        <v>57.5</v>
      </c>
      <c r="M21" s="271">
        <v>43</v>
      </c>
      <c r="N21" s="54"/>
      <c r="O21" s="54"/>
      <c r="P21" s="54"/>
      <c r="Q21" s="54"/>
    </row>
    <row r="22" spans="1:17" ht="15" customHeight="1">
      <c r="A22" s="551"/>
      <c r="B22" s="581"/>
      <c r="C22" s="51"/>
      <c r="D22" s="51"/>
      <c r="E22" s="297" t="s">
        <v>36</v>
      </c>
      <c r="F22" s="271">
        <v>10</v>
      </c>
      <c r="G22" s="271">
        <v>8</v>
      </c>
      <c r="H22" s="54"/>
      <c r="I22" s="54"/>
      <c r="J22" s="54"/>
      <c r="K22" s="54"/>
      <c r="L22" s="49">
        <v>12.5</v>
      </c>
      <c r="M22" s="271">
        <v>10</v>
      </c>
      <c r="N22" s="54"/>
      <c r="O22" s="54"/>
      <c r="P22" s="54"/>
      <c r="Q22" s="54"/>
    </row>
    <row r="23" spans="1:17" ht="15" customHeight="1">
      <c r="A23" s="551"/>
      <c r="B23" s="581"/>
      <c r="C23" s="51"/>
      <c r="D23" s="51"/>
      <c r="E23" s="297" t="s">
        <v>35</v>
      </c>
      <c r="F23" s="49">
        <v>10.8</v>
      </c>
      <c r="G23" s="271">
        <v>9</v>
      </c>
      <c r="H23" s="54"/>
      <c r="I23" s="54"/>
      <c r="J23" s="54"/>
      <c r="K23" s="54"/>
      <c r="L23" s="49">
        <v>13.5</v>
      </c>
      <c r="M23" s="49">
        <v>11.25</v>
      </c>
      <c r="N23" s="54"/>
      <c r="O23" s="54"/>
      <c r="P23" s="54"/>
      <c r="Q23" s="54"/>
    </row>
    <row r="24" spans="1:17" ht="15" customHeight="1">
      <c r="A24" s="551"/>
      <c r="B24" s="581"/>
      <c r="C24" s="51"/>
      <c r="D24" s="51"/>
      <c r="E24" s="297" t="s">
        <v>89</v>
      </c>
      <c r="F24" s="49">
        <v>2.5</v>
      </c>
      <c r="G24" s="49">
        <v>2.5</v>
      </c>
      <c r="H24" s="54"/>
      <c r="I24" s="54"/>
      <c r="J24" s="54"/>
      <c r="K24" s="54"/>
      <c r="L24" s="49">
        <v>3.25</v>
      </c>
      <c r="M24" s="49">
        <v>3.25</v>
      </c>
      <c r="N24" s="54"/>
      <c r="O24" s="54"/>
      <c r="P24" s="54"/>
      <c r="Q24" s="54"/>
    </row>
    <row r="25" spans="1:17" ht="15" customHeight="1">
      <c r="A25" s="551"/>
      <c r="B25" s="581"/>
      <c r="C25" s="51"/>
      <c r="D25" s="51"/>
      <c r="E25" s="297" t="s">
        <v>30</v>
      </c>
      <c r="F25" s="271">
        <v>3</v>
      </c>
      <c r="G25" s="271">
        <v>3</v>
      </c>
      <c r="H25" s="54"/>
      <c r="I25" s="54"/>
      <c r="J25" s="54"/>
      <c r="K25" s="54"/>
      <c r="L25" s="271">
        <v>5</v>
      </c>
      <c r="M25" s="271">
        <v>5</v>
      </c>
      <c r="N25" s="54"/>
      <c r="O25" s="54"/>
      <c r="P25" s="54"/>
      <c r="Q25" s="54"/>
    </row>
    <row r="26" spans="1:17" ht="15" customHeight="1">
      <c r="A26" s="551"/>
      <c r="B26" s="581"/>
      <c r="C26" s="51"/>
      <c r="D26" s="51"/>
      <c r="E26" s="297" t="s">
        <v>120</v>
      </c>
      <c r="F26" s="271">
        <v>1</v>
      </c>
      <c r="G26" s="271">
        <v>1</v>
      </c>
      <c r="H26" s="54"/>
      <c r="I26" s="54"/>
      <c r="J26" s="54"/>
      <c r="K26" s="54"/>
      <c r="L26" s="271">
        <v>1</v>
      </c>
      <c r="M26" s="271">
        <v>1</v>
      </c>
      <c r="N26" s="54"/>
      <c r="O26" s="54"/>
      <c r="P26" s="54"/>
      <c r="Q26" s="54"/>
    </row>
    <row r="27" spans="1:17" ht="15" customHeight="1">
      <c r="A27" s="552"/>
      <c r="B27" s="582"/>
      <c r="C27" s="51"/>
      <c r="D27" s="51"/>
      <c r="E27" s="192" t="s">
        <v>180</v>
      </c>
      <c r="F27" s="271">
        <v>24</v>
      </c>
      <c r="G27" s="271">
        <v>15</v>
      </c>
      <c r="H27" s="98"/>
      <c r="I27" s="98"/>
      <c r="J27" s="98"/>
      <c r="K27" s="98"/>
      <c r="L27" s="97">
        <v>40</v>
      </c>
      <c r="M27" s="97">
        <v>25</v>
      </c>
      <c r="N27" s="98"/>
      <c r="O27" s="98"/>
      <c r="P27" s="98"/>
      <c r="Q27" s="98"/>
    </row>
    <row r="28" spans="1:17" ht="15" customHeight="1">
      <c r="A28" s="550" t="s">
        <v>219</v>
      </c>
      <c r="B28" s="549" t="s">
        <v>170</v>
      </c>
      <c r="C28" s="211" t="s">
        <v>173</v>
      </c>
      <c r="D28" s="211" t="s">
        <v>285</v>
      </c>
      <c r="E28" s="297" t="s">
        <v>79</v>
      </c>
      <c r="F28" s="49">
        <v>106.2</v>
      </c>
      <c r="G28" s="49">
        <v>88.2</v>
      </c>
      <c r="H28" s="54">
        <v>14.6</v>
      </c>
      <c r="I28" s="54">
        <v>24.6</v>
      </c>
      <c r="J28" s="54">
        <v>3.5</v>
      </c>
      <c r="K28" s="54">
        <v>189</v>
      </c>
      <c r="L28" s="49">
        <v>127</v>
      </c>
      <c r="M28" s="49">
        <v>106</v>
      </c>
      <c r="N28" s="54">
        <v>17.899999999999999</v>
      </c>
      <c r="O28" s="54">
        <v>30.01</v>
      </c>
      <c r="P28" s="54">
        <v>4.2</v>
      </c>
      <c r="Q28" s="54">
        <v>231</v>
      </c>
    </row>
    <row r="29" spans="1:17" ht="15" customHeight="1">
      <c r="A29" s="551"/>
      <c r="B29" s="549"/>
      <c r="C29" s="211"/>
      <c r="D29" s="211"/>
      <c r="E29" s="310" t="s">
        <v>172</v>
      </c>
      <c r="F29" s="212">
        <v>7</v>
      </c>
      <c r="G29" s="212">
        <v>7</v>
      </c>
      <c r="H29" s="54"/>
      <c r="I29" s="54"/>
      <c r="J29" s="54"/>
      <c r="K29" s="54"/>
      <c r="L29" s="212">
        <v>8.5</v>
      </c>
      <c r="M29" s="212">
        <v>8.5</v>
      </c>
      <c r="N29" s="54"/>
      <c r="O29" s="54"/>
      <c r="P29" s="54"/>
      <c r="Q29" s="54"/>
    </row>
    <row r="30" spans="1:17" ht="15" customHeight="1">
      <c r="A30" s="551"/>
      <c r="B30" s="549"/>
      <c r="C30" s="211"/>
      <c r="D30" s="211"/>
      <c r="E30" s="170" t="s">
        <v>284</v>
      </c>
      <c r="F30" s="170"/>
      <c r="G30" s="213">
        <v>50</v>
      </c>
      <c r="H30" s="54"/>
      <c r="I30" s="54"/>
      <c r="J30" s="54"/>
      <c r="K30" s="54"/>
      <c r="L30" s="213"/>
      <c r="M30" s="213">
        <v>50</v>
      </c>
      <c r="N30" s="54"/>
      <c r="O30" s="54"/>
      <c r="P30" s="54"/>
      <c r="Q30" s="54"/>
    </row>
    <row r="31" spans="1:17" ht="15" customHeight="1">
      <c r="A31" s="551"/>
      <c r="B31" s="549"/>
      <c r="C31" s="211"/>
      <c r="D31" s="211"/>
      <c r="E31" s="138" t="s">
        <v>85</v>
      </c>
      <c r="F31" s="139">
        <v>1.3</v>
      </c>
      <c r="G31" s="139">
        <v>1.3</v>
      </c>
      <c r="H31" s="54"/>
      <c r="I31" s="54"/>
      <c r="J31" s="54"/>
      <c r="K31" s="54"/>
      <c r="L31" s="139">
        <v>1.3</v>
      </c>
      <c r="M31" s="139">
        <v>1.3</v>
      </c>
      <c r="N31" s="54"/>
      <c r="O31" s="54"/>
      <c r="P31" s="54"/>
      <c r="Q31" s="54"/>
    </row>
    <row r="32" spans="1:17" ht="15" customHeight="1">
      <c r="A32" s="551"/>
      <c r="B32" s="549"/>
      <c r="C32" s="211"/>
      <c r="D32" s="211"/>
      <c r="E32" s="138" t="s">
        <v>171</v>
      </c>
      <c r="F32" s="139">
        <v>1.2</v>
      </c>
      <c r="G32" s="139">
        <v>1.2</v>
      </c>
      <c r="H32" s="54"/>
      <c r="I32" s="54"/>
      <c r="J32" s="54"/>
      <c r="K32" s="54"/>
      <c r="L32" s="139">
        <v>1.2</v>
      </c>
      <c r="M32" s="139">
        <v>1.2</v>
      </c>
      <c r="N32" s="54"/>
      <c r="O32" s="54"/>
      <c r="P32" s="54"/>
      <c r="Q32" s="54"/>
    </row>
    <row r="33" spans="1:17" ht="15" customHeight="1">
      <c r="A33" s="552"/>
      <c r="B33" s="549"/>
      <c r="C33" s="211"/>
      <c r="D33" s="211"/>
      <c r="E33" s="138" t="s">
        <v>39</v>
      </c>
      <c r="F33" s="268">
        <v>13</v>
      </c>
      <c r="G33" s="268">
        <v>13</v>
      </c>
      <c r="H33" s="54"/>
      <c r="I33" s="54"/>
      <c r="J33" s="54"/>
      <c r="K33" s="54"/>
      <c r="L33" s="268">
        <v>13</v>
      </c>
      <c r="M33" s="268">
        <v>13</v>
      </c>
      <c r="N33" s="54"/>
      <c r="O33" s="54"/>
      <c r="P33" s="54"/>
      <c r="Q33" s="54"/>
    </row>
    <row r="34" spans="1:17" ht="15" customHeight="1">
      <c r="A34" s="548">
        <v>237</v>
      </c>
      <c r="B34" s="549" t="s">
        <v>343</v>
      </c>
      <c r="C34" s="55">
        <v>150</v>
      </c>
      <c r="D34" s="55">
        <v>180</v>
      </c>
      <c r="E34" s="192" t="s">
        <v>48</v>
      </c>
      <c r="F34" s="271">
        <v>59</v>
      </c>
      <c r="G34" s="271">
        <v>59</v>
      </c>
      <c r="H34" s="157">
        <v>7</v>
      </c>
      <c r="I34" s="157">
        <v>6.7</v>
      </c>
      <c r="J34" s="157">
        <v>42.5</v>
      </c>
      <c r="K34" s="157">
        <v>253</v>
      </c>
      <c r="L34" s="271">
        <v>70</v>
      </c>
      <c r="M34" s="271">
        <v>70</v>
      </c>
      <c r="N34" s="157">
        <v>8.4</v>
      </c>
      <c r="O34" s="157">
        <v>8</v>
      </c>
      <c r="P34" s="157">
        <v>51</v>
      </c>
      <c r="Q34" s="157">
        <v>303</v>
      </c>
    </row>
    <row r="35" spans="1:17" ht="15" customHeight="1">
      <c r="A35" s="548"/>
      <c r="B35" s="549"/>
      <c r="C35" s="465"/>
      <c r="D35" s="465"/>
      <c r="E35" s="192" t="s">
        <v>51</v>
      </c>
      <c r="F35" s="271">
        <v>7</v>
      </c>
      <c r="G35" s="271">
        <v>7</v>
      </c>
      <c r="H35" s="54"/>
      <c r="I35" s="54"/>
      <c r="J35" s="54"/>
      <c r="K35" s="54"/>
      <c r="L35" s="271">
        <v>8</v>
      </c>
      <c r="M35" s="271">
        <v>8</v>
      </c>
      <c r="N35" s="54"/>
      <c r="O35" s="54"/>
      <c r="P35" s="54"/>
      <c r="Q35" s="54"/>
    </row>
    <row r="36" spans="1:17" s="14" customFormat="1" ht="15" customHeight="1">
      <c r="A36" s="592">
        <v>511</v>
      </c>
      <c r="B36" s="570" t="s">
        <v>234</v>
      </c>
      <c r="C36" s="178">
        <v>200</v>
      </c>
      <c r="D36" s="178">
        <v>200</v>
      </c>
      <c r="E36" s="138" t="s">
        <v>268</v>
      </c>
      <c r="F36" s="268">
        <v>32</v>
      </c>
      <c r="G36" s="268">
        <v>30</v>
      </c>
      <c r="H36" s="164">
        <v>0.3</v>
      </c>
      <c r="I36" s="164">
        <v>0.1</v>
      </c>
      <c r="J36" s="164">
        <v>17.2</v>
      </c>
      <c r="K36" s="164">
        <v>71</v>
      </c>
      <c r="L36" s="268">
        <v>32</v>
      </c>
      <c r="M36" s="268">
        <v>30</v>
      </c>
      <c r="N36" s="164">
        <v>0.3</v>
      </c>
      <c r="O36" s="164">
        <v>0.1</v>
      </c>
      <c r="P36" s="164">
        <v>17.2</v>
      </c>
      <c r="Q36" s="164">
        <v>71</v>
      </c>
    </row>
    <row r="37" spans="1:17" s="14" customFormat="1" ht="15" customHeight="1">
      <c r="A37" s="592"/>
      <c r="B37" s="570"/>
      <c r="C37" s="517"/>
      <c r="D37" s="517"/>
      <c r="E37" s="138" t="s">
        <v>32</v>
      </c>
      <c r="F37" s="268">
        <v>15</v>
      </c>
      <c r="G37" s="268">
        <v>15</v>
      </c>
      <c r="H37" s="174"/>
      <c r="I37" s="174"/>
      <c r="J37" s="174"/>
      <c r="K37" s="174"/>
      <c r="L37" s="268">
        <v>15</v>
      </c>
      <c r="M37" s="268">
        <v>15</v>
      </c>
      <c r="N37" s="175"/>
      <c r="O37" s="175"/>
      <c r="P37" s="175"/>
      <c r="Q37" s="175"/>
    </row>
    <row r="38" spans="1:17" ht="15" customHeight="1">
      <c r="A38" s="72">
        <v>108</v>
      </c>
      <c r="B38" s="55" t="s">
        <v>144</v>
      </c>
      <c r="C38" s="56">
        <v>50</v>
      </c>
      <c r="D38" s="56">
        <v>60</v>
      </c>
      <c r="E38" s="297" t="s">
        <v>11</v>
      </c>
      <c r="F38" s="281">
        <v>50</v>
      </c>
      <c r="G38" s="281">
        <v>50</v>
      </c>
      <c r="H38" s="54">
        <v>3.8</v>
      </c>
      <c r="I38" s="54">
        <v>3.8</v>
      </c>
      <c r="J38" s="54">
        <v>24.5</v>
      </c>
      <c r="K38" s="54">
        <v>117</v>
      </c>
      <c r="L38" s="271">
        <v>60</v>
      </c>
      <c r="M38" s="271">
        <v>60</v>
      </c>
      <c r="N38" s="86">
        <v>4.5999999999999996</v>
      </c>
      <c r="O38" s="86">
        <v>0.5</v>
      </c>
      <c r="P38" s="86">
        <v>29.5</v>
      </c>
      <c r="Q38" s="86">
        <v>140</v>
      </c>
    </row>
    <row r="39" spans="1:17" ht="15" customHeight="1">
      <c r="A39" s="72">
        <v>109</v>
      </c>
      <c r="B39" s="55" t="s">
        <v>151</v>
      </c>
      <c r="C39" s="56">
        <v>40</v>
      </c>
      <c r="D39" s="56">
        <v>70</v>
      </c>
      <c r="E39" s="297" t="s">
        <v>15</v>
      </c>
      <c r="F39" s="271">
        <v>40</v>
      </c>
      <c r="G39" s="271">
        <v>40</v>
      </c>
      <c r="H39" s="54">
        <v>2.5</v>
      </c>
      <c r="I39" s="54">
        <v>0.4</v>
      </c>
      <c r="J39" s="54">
        <v>13.2</v>
      </c>
      <c r="K39" s="54">
        <v>69</v>
      </c>
      <c r="L39" s="271">
        <v>70</v>
      </c>
      <c r="M39" s="271">
        <v>70</v>
      </c>
      <c r="N39" s="86">
        <v>4.5999999999999996</v>
      </c>
      <c r="O39" s="86">
        <v>0.8</v>
      </c>
      <c r="P39" s="86">
        <v>23.4</v>
      </c>
      <c r="Q39" s="86">
        <v>121</v>
      </c>
    </row>
    <row r="40" spans="1:17" ht="15" customHeight="1">
      <c r="A40" s="600"/>
      <c r="B40" s="349" t="s">
        <v>174</v>
      </c>
      <c r="C40" s="465"/>
      <c r="D40" s="465"/>
      <c r="E40" s="297"/>
      <c r="F40" s="42"/>
      <c r="G40" s="42"/>
      <c r="H40" s="58">
        <f>SUM(H19:H39)</f>
        <v>30.700000000000003</v>
      </c>
      <c r="I40" s="58">
        <f>SUM(I19:I39)</f>
        <v>39.200000000000003</v>
      </c>
      <c r="J40" s="58">
        <f>SUM(J19:J39)</f>
        <v>113</v>
      </c>
      <c r="K40" s="58">
        <f>SUM(K19:K39)</f>
        <v>790</v>
      </c>
      <c r="L40" s="42"/>
      <c r="M40" s="42"/>
      <c r="N40" s="58">
        <f>SUM(N19:N39)</f>
        <v>38.799999999999997</v>
      </c>
      <c r="O40" s="58">
        <f t="shared" ref="O40:Q40" si="2">SUM(O19:O39)</f>
        <v>43.910000000000004</v>
      </c>
      <c r="P40" s="58">
        <f t="shared" si="2"/>
        <v>139.80000000000001</v>
      </c>
      <c r="Q40" s="58">
        <f t="shared" si="2"/>
        <v>976</v>
      </c>
    </row>
    <row r="41" spans="1:17" ht="15" customHeight="1">
      <c r="A41" s="600"/>
      <c r="B41" s="349" t="s">
        <v>155</v>
      </c>
      <c r="C41" s="465"/>
      <c r="D41" s="465"/>
      <c r="E41" s="297"/>
      <c r="F41" s="74"/>
      <c r="G41" s="74"/>
      <c r="H41" s="58">
        <f>H40+H17</f>
        <v>53.000000000000007</v>
      </c>
      <c r="I41" s="58">
        <f>I40+I17</f>
        <v>58.2</v>
      </c>
      <c r="J41" s="58">
        <f>J40+J17</f>
        <v>187.8</v>
      </c>
      <c r="K41" s="58">
        <f>K40+K17</f>
        <v>1351</v>
      </c>
      <c r="L41" s="74"/>
      <c r="M41" s="74"/>
      <c r="N41" s="58">
        <f>N40+N17</f>
        <v>63.1</v>
      </c>
      <c r="O41" s="58">
        <f>O40+O17</f>
        <v>64.210000000000008</v>
      </c>
      <c r="P41" s="58">
        <f>P40+P17</f>
        <v>219.5</v>
      </c>
      <c r="Q41" s="58">
        <f>Q40+Q17</f>
        <v>1577.5</v>
      </c>
    </row>
    <row r="42" spans="1:17" ht="15" customHeight="1">
      <c r="A42" s="608" t="s">
        <v>134</v>
      </c>
      <c r="B42" s="609"/>
      <c r="C42" s="609"/>
      <c r="D42" s="609"/>
      <c r="E42" s="610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15" customHeight="1">
      <c r="A43" s="548">
        <v>69</v>
      </c>
      <c r="B43" s="558" t="s">
        <v>175</v>
      </c>
      <c r="C43" s="72">
        <v>100</v>
      </c>
      <c r="D43" s="72">
        <v>100</v>
      </c>
      <c r="E43" s="337" t="s">
        <v>34</v>
      </c>
      <c r="F43" s="49">
        <v>62</v>
      </c>
      <c r="G43" s="49">
        <v>45</v>
      </c>
      <c r="H43" s="377">
        <v>2.8</v>
      </c>
      <c r="I43" s="377">
        <v>7.1</v>
      </c>
      <c r="J43" s="377">
        <v>9.1</v>
      </c>
      <c r="K43" s="377">
        <v>111</v>
      </c>
      <c r="L43" s="42"/>
      <c r="M43" s="42"/>
      <c r="N43" s="36"/>
      <c r="O43" s="36"/>
      <c r="P43" s="36"/>
      <c r="Q43" s="36"/>
    </row>
    <row r="44" spans="1:17" ht="15" customHeight="1">
      <c r="A44" s="548"/>
      <c r="B44" s="558"/>
      <c r="C44" s="72"/>
      <c r="D44" s="72"/>
      <c r="E44" s="337" t="s">
        <v>36</v>
      </c>
      <c r="F44" s="49">
        <v>32</v>
      </c>
      <c r="G44" s="49">
        <v>25</v>
      </c>
      <c r="H44" s="36"/>
      <c r="I44" s="36"/>
      <c r="J44" s="36"/>
      <c r="K44" s="36"/>
      <c r="L44" s="42"/>
      <c r="M44" s="42"/>
      <c r="N44" s="36"/>
      <c r="O44" s="36"/>
      <c r="P44" s="36"/>
      <c r="Q44" s="36"/>
    </row>
    <row r="45" spans="1:17" ht="15" customHeight="1">
      <c r="A45" s="548"/>
      <c r="B45" s="558"/>
      <c r="C45" s="72"/>
      <c r="D45" s="72"/>
      <c r="E45" s="337" t="s">
        <v>74</v>
      </c>
      <c r="F45" s="49">
        <v>26</v>
      </c>
      <c r="G45" s="49">
        <v>17</v>
      </c>
      <c r="H45" s="36"/>
      <c r="I45" s="36"/>
      <c r="J45" s="36"/>
      <c r="K45" s="36"/>
      <c r="L45" s="42"/>
      <c r="M45" s="42"/>
      <c r="N45" s="36"/>
      <c r="O45" s="36"/>
      <c r="P45" s="36"/>
      <c r="Q45" s="36"/>
    </row>
    <row r="46" spans="1:17" ht="15" customHeight="1">
      <c r="A46" s="548"/>
      <c r="B46" s="558"/>
      <c r="C46" s="72"/>
      <c r="D46" s="72"/>
      <c r="E46" s="337" t="s">
        <v>75</v>
      </c>
      <c r="F46" s="49">
        <v>8</v>
      </c>
      <c r="G46" s="49">
        <v>8</v>
      </c>
      <c r="H46" s="36"/>
      <c r="I46" s="36"/>
      <c r="J46" s="36"/>
      <c r="K46" s="36"/>
      <c r="L46" s="42"/>
      <c r="M46" s="42"/>
      <c r="N46" s="36"/>
      <c r="O46" s="36"/>
      <c r="P46" s="36"/>
      <c r="Q46" s="36"/>
    </row>
    <row r="47" spans="1:17" ht="15" customHeight="1">
      <c r="A47" s="548"/>
      <c r="B47" s="558"/>
      <c r="C47" s="72"/>
      <c r="D47" s="72"/>
      <c r="E47" s="337" t="s">
        <v>38</v>
      </c>
      <c r="F47" s="49">
        <v>6</v>
      </c>
      <c r="G47" s="49">
        <v>6</v>
      </c>
      <c r="H47" s="36"/>
      <c r="I47" s="36"/>
      <c r="J47" s="36"/>
      <c r="K47" s="36"/>
      <c r="L47" s="42"/>
      <c r="M47" s="42"/>
      <c r="N47" s="36"/>
      <c r="O47" s="36"/>
      <c r="P47" s="36"/>
      <c r="Q47" s="36"/>
    </row>
    <row r="48" spans="1:17" ht="15" customHeight="1">
      <c r="A48" s="548">
        <v>17</v>
      </c>
      <c r="B48" s="548" t="s">
        <v>176</v>
      </c>
      <c r="C48" s="72">
        <v>100</v>
      </c>
      <c r="D48" s="72">
        <v>100</v>
      </c>
      <c r="E48" s="478" t="s">
        <v>60</v>
      </c>
      <c r="F48" s="210">
        <v>114</v>
      </c>
      <c r="G48" s="210">
        <v>91</v>
      </c>
      <c r="H48" s="378">
        <v>0.7</v>
      </c>
      <c r="I48" s="378">
        <v>10.1</v>
      </c>
      <c r="J48" s="378">
        <v>2</v>
      </c>
      <c r="K48" s="378">
        <v>102</v>
      </c>
      <c r="L48" s="45"/>
      <c r="M48" s="45"/>
      <c r="N48" s="118"/>
      <c r="O48" s="118"/>
      <c r="P48" s="118"/>
      <c r="Q48" s="118"/>
    </row>
    <row r="49" spans="1:17" ht="15" customHeight="1">
      <c r="A49" s="548"/>
      <c r="B49" s="548"/>
      <c r="C49" s="72"/>
      <c r="D49" s="72"/>
      <c r="E49" s="478" t="s">
        <v>38</v>
      </c>
      <c r="F49" s="210">
        <v>10</v>
      </c>
      <c r="G49" s="210">
        <v>10</v>
      </c>
      <c r="H49" s="118"/>
      <c r="I49" s="118"/>
      <c r="J49" s="118"/>
      <c r="K49" s="118"/>
      <c r="L49" s="45"/>
      <c r="M49" s="45"/>
      <c r="N49" s="118"/>
      <c r="O49" s="118"/>
      <c r="P49" s="118"/>
      <c r="Q49" s="118"/>
    </row>
    <row r="50" spans="1:17" ht="15" customHeight="1">
      <c r="A50" s="548">
        <v>405</v>
      </c>
      <c r="B50" s="548" t="s">
        <v>177</v>
      </c>
      <c r="C50" s="72">
        <v>100</v>
      </c>
      <c r="D50" s="72">
        <v>100</v>
      </c>
      <c r="E50" s="337" t="s">
        <v>92</v>
      </c>
      <c r="F50" s="49">
        <v>79</v>
      </c>
      <c r="G50" s="49">
        <v>79</v>
      </c>
      <c r="H50" s="33"/>
      <c r="I50" s="33"/>
      <c r="J50" s="33"/>
      <c r="K50" s="33"/>
      <c r="L50" s="42"/>
      <c r="M50" s="42"/>
      <c r="N50" s="33"/>
      <c r="O50" s="33"/>
      <c r="P50" s="33"/>
      <c r="Q50" s="33"/>
    </row>
    <row r="51" spans="1:17" ht="15" customHeight="1">
      <c r="A51" s="548"/>
      <c r="B51" s="548"/>
      <c r="C51" s="72"/>
      <c r="D51" s="72"/>
      <c r="E51" s="337" t="s">
        <v>30</v>
      </c>
      <c r="F51" s="49">
        <v>5.4</v>
      </c>
      <c r="G51" s="49">
        <v>5.4</v>
      </c>
      <c r="H51" s="33"/>
      <c r="I51" s="33"/>
      <c r="J51" s="33"/>
      <c r="K51" s="33"/>
      <c r="L51" s="42"/>
      <c r="M51" s="42"/>
      <c r="N51" s="33"/>
      <c r="O51" s="33"/>
      <c r="P51" s="33"/>
      <c r="Q51" s="33"/>
    </row>
    <row r="52" spans="1:17" ht="15" customHeight="1">
      <c r="A52" s="548"/>
      <c r="B52" s="548"/>
      <c r="C52" s="72"/>
      <c r="D52" s="72"/>
      <c r="E52" s="337" t="s">
        <v>35</v>
      </c>
      <c r="F52" s="49">
        <v>5.6</v>
      </c>
      <c r="G52" s="49">
        <v>4.5</v>
      </c>
      <c r="H52" s="33"/>
      <c r="I52" s="33"/>
      <c r="J52" s="33"/>
      <c r="K52" s="33"/>
      <c r="L52" s="42"/>
      <c r="M52" s="42"/>
      <c r="N52" s="33"/>
      <c r="O52" s="33"/>
      <c r="P52" s="33"/>
      <c r="Q52" s="33"/>
    </row>
    <row r="53" spans="1:17" ht="15" customHeight="1">
      <c r="A53" s="548"/>
      <c r="B53" s="548"/>
      <c r="C53" s="72"/>
      <c r="D53" s="72"/>
      <c r="E53" s="337" t="s">
        <v>115</v>
      </c>
      <c r="F53" s="49">
        <v>1.7</v>
      </c>
      <c r="G53" s="49">
        <v>1.7</v>
      </c>
      <c r="H53" s="33"/>
      <c r="I53" s="33"/>
      <c r="J53" s="33"/>
      <c r="K53" s="33"/>
      <c r="L53" s="42"/>
      <c r="M53" s="42"/>
      <c r="N53" s="33"/>
      <c r="O53" s="33"/>
      <c r="P53" s="33"/>
      <c r="Q53" s="33"/>
    </row>
    <row r="54" spans="1:17" ht="15" customHeight="1">
      <c r="A54" s="548"/>
      <c r="B54" s="548"/>
      <c r="C54" s="72"/>
      <c r="D54" s="72"/>
      <c r="E54" s="337" t="s">
        <v>56</v>
      </c>
      <c r="F54" s="49">
        <v>1.1399999999999999</v>
      </c>
      <c r="G54" s="49">
        <v>1.1399999999999999</v>
      </c>
      <c r="H54" s="33"/>
      <c r="I54" s="33"/>
      <c r="J54" s="33"/>
      <c r="K54" s="33"/>
      <c r="L54" s="42"/>
      <c r="M54" s="42"/>
      <c r="N54" s="33"/>
      <c r="O54" s="33"/>
      <c r="P54" s="33"/>
      <c r="Q54" s="33"/>
    </row>
    <row r="55" spans="1:17" ht="15" customHeight="1">
      <c r="A55" s="548"/>
      <c r="B55" s="548"/>
      <c r="C55" s="72"/>
      <c r="D55" s="72"/>
      <c r="E55" s="337" t="s">
        <v>54</v>
      </c>
      <c r="F55" s="49">
        <v>3</v>
      </c>
      <c r="G55" s="49">
        <v>3</v>
      </c>
      <c r="H55" s="33"/>
      <c r="I55" s="33"/>
      <c r="J55" s="33"/>
      <c r="K55" s="33"/>
      <c r="L55" s="42"/>
      <c r="M55" s="42"/>
      <c r="N55" s="33"/>
      <c r="O55" s="33"/>
      <c r="P55" s="33"/>
      <c r="Q55" s="33"/>
    </row>
    <row r="56" spans="1:17" ht="15" customHeight="1">
      <c r="A56" s="548"/>
      <c r="B56" s="548"/>
      <c r="C56" s="72"/>
      <c r="D56" s="72"/>
      <c r="E56" s="337" t="s">
        <v>36</v>
      </c>
      <c r="F56" s="49">
        <v>5.6</v>
      </c>
      <c r="G56" s="49">
        <v>4.5</v>
      </c>
      <c r="H56" s="33"/>
      <c r="I56" s="33"/>
      <c r="J56" s="33"/>
      <c r="K56" s="33"/>
      <c r="L56" s="42"/>
      <c r="M56" s="42"/>
      <c r="N56" s="33"/>
      <c r="O56" s="33"/>
      <c r="P56" s="33"/>
      <c r="Q56" s="33"/>
    </row>
    <row r="57" spans="1:17" ht="15" customHeight="1">
      <c r="A57" s="548">
        <v>381</v>
      </c>
      <c r="B57" s="548" t="s">
        <v>389</v>
      </c>
      <c r="C57" s="72">
        <v>100</v>
      </c>
      <c r="D57" s="72">
        <v>100</v>
      </c>
      <c r="E57" s="337" t="s">
        <v>40</v>
      </c>
      <c r="F57" s="49">
        <v>86</v>
      </c>
      <c r="G57" s="49">
        <v>86</v>
      </c>
      <c r="H57" s="151">
        <v>17.8</v>
      </c>
      <c r="I57" s="151">
        <v>17.5</v>
      </c>
      <c r="J57" s="151">
        <v>14.3</v>
      </c>
      <c r="K57" s="152">
        <v>286</v>
      </c>
      <c r="L57" s="42"/>
      <c r="M57" s="42"/>
      <c r="N57" s="33"/>
      <c r="O57" s="33"/>
      <c r="P57" s="33"/>
      <c r="Q57" s="33"/>
    </row>
    <row r="58" spans="1:17" ht="15" customHeight="1">
      <c r="A58" s="548"/>
      <c r="B58" s="548"/>
      <c r="C58" s="72"/>
      <c r="D58" s="72"/>
      <c r="E58" s="337" t="s">
        <v>11</v>
      </c>
      <c r="F58" s="49">
        <v>19</v>
      </c>
      <c r="G58" s="49">
        <v>19</v>
      </c>
      <c r="H58" s="33"/>
      <c r="I58" s="33"/>
      <c r="J58" s="33"/>
      <c r="K58" s="33"/>
      <c r="L58" s="42"/>
      <c r="M58" s="42"/>
      <c r="N58" s="33"/>
      <c r="O58" s="33"/>
      <c r="P58" s="33"/>
      <c r="Q58" s="33"/>
    </row>
    <row r="59" spans="1:17" ht="15" customHeight="1">
      <c r="A59" s="548"/>
      <c r="B59" s="548"/>
      <c r="C59" s="72"/>
      <c r="D59" s="72"/>
      <c r="E59" s="337" t="s">
        <v>46</v>
      </c>
      <c r="F59" s="49">
        <v>11</v>
      </c>
      <c r="G59" s="49">
        <v>11</v>
      </c>
      <c r="H59" s="33"/>
      <c r="I59" s="33"/>
      <c r="J59" s="33"/>
      <c r="K59" s="33"/>
      <c r="L59" s="42"/>
      <c r="M59" s="42"/>
      <c r="N59" s="33"/>
      <c r="O59" s="33"/>
      <c r="P59" s="33"/>
      <c r="Q59" s="33"/>
    </row>
    <row r="60" spans="1:17" ht="15" customHeight="1">
      <c r="A60" s="548"/>
      <c r="B60" s="548"/>
      <c r="C60" s="72"/>
      <c r="D60" s="72"/>
      <c r="E60" s="337" t="s">
        <v>30</v>
      </c>
      <c r="F60" s="49">
        <v>7</v>
      </c>
      <c r="G60" s="49">
        <v>7</v>
      </c>
      <c r="H60" s="33"/>
      <c r="I60" s="33"/>
      <c r="J60" s="33"/>
      <c r="K60" s="33"/>
      <c r="L60" s="42"/>
      <c r="M60" s="42"/>
      <c r="N60" s="33"/>
      <c r="O60" s="33"/>
      <c r="P60" s="33"/>
      <c r="Q60" s="33"/>
    </row>
    <row r="61" spans="1:17" ht="15" customHeight="1">
      <c r="A61" s="548">
        <v>291</v>
      </c>
      <c r="B61" s="549" t="s">
        <v>178</v>
      </c>
      <c r="C61" s="51" t="s">
        <v>16</v>
      </c>
      <c r="D61" s="51" t="s">
        <v>16</v>
      </c>
      <c r="E61" s="297" t="s">
        <v>29</v>
      </c>
      <c r="F61" s="49">
        <v>61.2</v>
      </c>
      <c r="G61" s="49">
        <v>61.2</v>
      </c>
      <c r="H61" s="86">
        <v>6.7</v>
      </c>
      <c r="I61" s="86">
        <v>0.8</v>
      </c>
      <c r="J61" s="86">
        <v>34.799999999999997</v>
      </c>
      <c r="K61" s="86">
        <v>173.8</v>
      </c>
      <c r="L61" s="42"/>
      <c r="M61" s="42"/>
      <c r="N61" s="42"/>
      <c r="O61" s="42"/>
      <c r="P61" s="42"/>
      <c r="Q61" s="42"/>
    </row>
    <row r="62" spans="1:17" ht="15" customHeight="1">
      <c r="A62" s="548"/>
      <c r="B62" s="549"/>
      <c r="C62" s="51"/>
      <c r="D62" s="51"/>
      <c r="E62" s="297" t="s">
        <v>30</v>
      </c>
      <c r="F62" s="42">
        <v>8.1</v>
      </c>
      <c r="G62" s="42">
        <v>8.1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</row>
  </sheetData>
  <mergeCells count="31">
    <mergeCell ref="L3:Q3"/>
    <mergeCell ref="A3:A4"/>
    <mergeCell ref="E3:E4"/>
    <mergeCell ref="F3:K3"/>
    <mergeCell ref="A6:A10"/>
    <mergeCell ref="B6:B10"/>
    <mergeCell ref="B34:B35"/>
    <mergeCell ref="A11:A13"/>
    <mergeCell ref="B11:B13"/>
    <mergeCell ref="A28:A33"/>
    <mergeCell ref="B28:B33"/>
    <mergeCell ref="B20:B27"/>
    <mergeCell ref="A20:A27"/>
    <mergeCell ref="A36:A37"/>
    <mergeCell ref="B36:B37"/>
    <mergeCell ref="A57:A60"/>
    <mergeCell ref="B57:B60"/>
    <mergeCell ref="A61:A62"/>
    <mergeCell ref="B61:B62"/>
    <mergeCell ref="A1:K1"/>
    <mergeCell ref="A18:E18"/>
    <mergeCell ref="A42:E42"/>
    <mergeCell ref="C3:D3"/>
    <mergeCell ref="A40:A41"/>
    <mergeCell ref="A43:A47"/>
    <mergeCell ref="B43:B47"/>
    <mergeCell ref="A48:A49"/>
    <mergeCell ref="B48:B49"/>
    <mergeCell ref="A50:A56"/>
    <mergeCell ref="B50:B56"/>
    <mergeCell ref="A34:A35"/>
  </mergeCells>
  <pageMargins left="0.51181102362204722" right="0.31496062992125984" top="0.35433070866141736" bottom="0.15748031496062992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workbookViewId="0">
      <selection activeCell="H11" sqref="H11"/>
    </sheetView>
  </sheetViews>
  <sheetFormatPr defaultColWidth="9.109375" defaultRowHeight="14.4"/>
  <cols>
    <col min="1" max="1" width="5.33203125" style="22" customWidth="1"/>
    <col min="2" max="2" width="20.88671875" style="22" customWidth="1"/>
    <col min="3" max="4" width="6.6640625" style="22" customWidth="1"/>
    <col min="5" max="5" width="17.6640625" style="22" customWidth="1"/>
    <col min="6" max="12" width="6.6640625" style="22" customWidth="1"/>
    <col min="13" max="13" width="6.88671875" style="22" customWidth="1"/>
    <col min="14" max="14" width="7.33203125" style="22" customWidth="1"/>
    <col min="15" max="15" width="6.33203125" style="22" customWidth="1"/>
    <col min="16" max="17" width="6.88671875" style="22" customWidth="1"/>
    <col min="18" max="16384" width="9.109375" style="22"/>
  </cols>
  <sheetData>
    <row r="1" spans="1:20">
      <c r="A1" s="623" t="s">
        <v>378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34"/>
      <c r="S1" s="34"/>
      <c r="T1" s="34"/>
    </row>
    <row r="2" spans="1:20">
      <c r="A2" s="34"/>
      <c r="B2" s="34"/>
      <c r="C2" s="34"/>
      <c r="D2" s="34"/>
      <c r="E2" s="34"/>
      <c r="F2" s="34"/>
      <c r="G2" s="34"/>
      <c r="H2" s="71" t="s">
        <v>185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.75" customHeight="1">
      <c r="A3" s="624" t="s">
        <v>20</v>
      </c>
      <c r="B3" s="41" t="s">
        <v>21</v>
      </c>
      <c r="C3" s="624" t="s">
        <v>156</v>
      </c>
      <c r="D3" s="624"/>
      <c r="E3" s="625" t="s">
        <v>22</v>
      </c>
      <c r="F3" s="595" t="s">
        <v>121</v>
      </c>
      <c r="G3" s="595"/>
      <c r="H3" s="595"/>
      <c r="I3" s="595"/>
      <c r="J3" s="595"/>
      <c r="K3" s="595"/>
      <c r="L3" s="595" t="s">
        <v>181</v>
      </c>
      <c r="M3" s="595"/>
      <c r="N3" s="595"/>
      <c r="O3" s="595"/>
      <c r="P3" s="595"/>
      <c r="Q3" s="595"/>
      <c r="R3" s="34"/>
      <c r="S3" s="34"/>
      <c r="T3" s="34"/>
    </row>
    <row r="4" spans="1:20" ht="25.5" customHeight="1">
      <c r="A4" s="624"/>
      <c r="B4" s="57" t="s">
        <v>183</v>
      </c>
      <c r="C4" s="63" t="s">
        <v>122</v>
      </c>
      <c r="D4" s="63" t="s">
        <v>199</v>
      </c>
      <c r="E4" s="625"/>
      <c r="F4" s="36" t="s">
        <v>23</v>
      </c>
      <c r="G4" s="36" t="s">
        <v>24</v>
      </c>
      <c r="H4" s="36" t="s">
        <v>25</v>
      </c>
      <c r="I4" s="36" t="s">
        <v>26</v>
      </c>
      <c r="J4" s="36" t="s">
        <v>27</v>
      </c>
      <c r="K4" s="36" t="s">
        <v>28</v>
      </c>
      <c r="L4" s="36" t="s">
        <v>23</v>
      </c>
      <c r="M4" s="36" t="s">
        <v>24</v>
      </c>
      <c r="N4" s="36" t="s">
        <v>25</v>
      </c>
      <c r="O4" s="36" t="s">
        <v>26</v>
      </c>
      <c r="P4" s="36" t="s">
        <v>27</v>
      </c>
      <c r="Q4" s="36" t="s">
        <v>28</v>
      </c>
      <c r="R4" s="34"/>
      <c r="S4" s="34"/>
      <c r="T4" s="34"/>
    </row>
    <row r="5" spans="1:20" ht="15" customHeight="1">
      <c r="A5" s="542">
        <v>250</v>
      </c>
      <c r="B5" s="612" t="s">
        <v>444</v>
      </c>
      <c r="C5" s="88">
        <v>150</v>
      </c>
      <c r="D5" s="88">
        <v>200</v>
      </c>
      <c r="E5" s="321" t="s">
        <v>53</v>
      </c>
      <c r="F5" s="83">
        <v>33.299999999999997</v>
      </c>
      <c r="G5" s="83">
        <v>33.299999999999997</v>
      </c>
      <c r="H5" s="84">
        <v>5.8</v>
      </c>
      <c r="I5" s="84">
        <v>8.6999999999999993</v>
      </c>
      <c r="J5" s="84">
        <v>26.7</v>
      </c>
      <c r="K5" s="84">
        <v>209.6</v>
      </c>
      <c r="L5" s="279">
        <v>40</v>
      </c>
      <c r="M5" s="279">
        <v>40</v>
      </c>
      <c r="N5" s="52">
        <v>7</v>
      </c>
      <c r="O5" s="52">
        <v>10.6</v>
      </c>
      <c r="P5" s="52">
        <v>32</v>
      </c>
      <c r="Q5" s="52">
        <v>251.5</v>
      </c>
      <c r="R5" s="34"/>
      <c r="S5" s="34"/>
      <c r="T5" s="34"/>
    </row>
    <row r="6" spans="1:20">
      <c r="A6" s="542"/>
      <c r="B6" s="612"/>
      <c r="C6" s="51"/>
      <c r="D6" s="51"/>
      <c r="E6" s="321" t="s">
        <v>50</v>
      </c>
      <c r="F6" s="83">
        <v>85.5</v>
      </c>
      <c r="G6" s="83">
        <v>85.5</v>
      </c>
      <c r="H6" s="38"/>
      <c r="I6" s="38"/>
      <c r="J6" s="38"/>
      <c r="K6" s="38"/>
      <c r="L6" s="279">
        <v>99</v>
      </c>
      <c r="M6" s="279">
        <v>99</v>
      </c>
      <c r="N6" s="52"/>
      <c r="O6" s="52"/>
      <c r="P6" s="52"/>
      <c r="Q6" s="52"/>
      <c r="R6" s="76"/>
      <c r="S6" s="34"/>
      <c r="T6" s="34"/>
    </row>
    <row r="7" spans="1:20" ht="15" customHeight="1">
      <c r="A7" s="542"/>
      <c r="B7" s="612"/>
      <c r="C7" s="51"/>
      <c r="D7" s="51"/>
      <c r="E7" s="321" t="s">
        <v>32</v>
      </c>
      <c r="F7" s="83">
        <v>4.5</v>
      </c>
      <c r="G7" s="83">
        <v>4.5</v>
      </c>
      <c r="H7" s="38"/>
      <c r="I7" s="38"/>
      <c r="J7" s="38"/>
      <c r="K7" s="38"/>
      <c r="L7" s="279">
        <v>5</v>
      </c>
      <c r="M7" s="279">
        <v>5</v>
      </c>
      <c r="N7" s="52"/>
      <c r="O7" s="52"/>
      <c r="P7" s="52"/>
      <c r="Q7" s="52"/>
      <c r="R7" s="76"/>
      <c r="S7" s="34"/>
      <c r="T7" s="34"/>
    </row>
    <row r="8" spans="1:20">
      <c r="A8" s="542"/>
      <c r="B8" s="612"/>
      <c r="C8" s="51"/>
      <c r="D8" s="51"/>
      <c r="E8" s="321" t="s">
        <v>51</v>
      </c>
      <c r="F8" s="83">
        <v>7.5</v>
      </c>
      <c r="G8" s="83">
        <v>7.5</v>
      </c>
      <c r="H8" s="38"/>
      <c r="I8" s="38"/>
      <c r="J8" s="38"/>
      <c r="K8" s="38"/>
      <c r="L8" s="279">
        <v>9</v>
      </c>
      <c r="M8" s="279">
        <v>9</v>
      </c>
      <c r="N8" s="52"/>
      <c r="O8" s="52"/>
      <c r="P8" s="52"/>
      <c r="Q8" s="52"/>
      <c r="R8" s="76"/>
      <c r="S8" s="34"/>
      <c r="T8" s="34"/>
    </row>
    <row r="9" spans="1:20" ht="15" customHeight="1">
      <c r="A9" s="542">
        <v>313</v>
      </c>
      <c r="B9" s="612" t="s">
        <v>187</v>
      </c>
      <c r="C9" s="88" t="s">
        <v>188</v>
      </c>
      <c r="D9" s="88" t="s">
        <v>189</v>
      </c>
      <c r="E9" s="321" t="s">
        <v>52</v>
      </c>
      <c r="F9" s="83">
        <v>56.4</v>
      </c>
      <c r="G9" s="83">
        <v>55.8</v>
      </c>
      <c r="H9" s="84">
        <v>9.6</v>
      </c>
      <c r="I9" s="84">
        <v>10.1</v>
      </c>
      <c r="J9" s="84">
        <v>9.5</v>
      </c>
      <c r="K9" s="84">
        <v>136</v>
      </c>
      <c r="L9" s="47">
        <v>75.2</v>
      </c>
      <c r="M9" s="47">
        <v>74.400000000000006</v>
      </c>
      <c r="N9" s="52">
        <v>12.8</v>
      </c>
      <c r="O9" s="52">
        <v>13.4</v>
      </c>
      <c r="P9" s="52">
        <v>12.8</v>
      </c>
      <c r="Q9" s="52">
        <v>181</v>
      </c>
      <c r="R9" s="76"/>
      <c r="S9" s="34"/>
      <c r="T9" s="34"/>
    </row>
    <row r="10" spans="1:20">
      <c r="A10" s="542"/>
      <c r="B10" s="612"/>
      <c r="C10" s="51"/>
      <c r="D10" s="51"/>
      <c r="E10" s="321" t="s">
        <v>53</v>
      </c>
      <c r="F10" s="83">
        <v>3.8</v>
      </c>
      <c r="G10" s="83">
        <v>3.8</v>
      </c>
      <c r="H10" s="38"/>
      <c r="I10" s="38"/>
      <c r="J10" s="38"/>
      <c r="K10" s="38"/>
      <c r="L10" s="47">
        <v>5.2</v>
      </c>
      <c r="M10" s="47">
        <v>5.2</v>
      </c>
      <c r="N10" s="52"/>
      <c r="O10" s="52"/>
      <c r="P10" s="52"/>
      <c r="Q10" s="52"/>
      <c r="R10" s="76"/>
      <c r="S10" s="34"/>
      <c r="T10" s="34"/>
    </row>
    <row r="11" spans="1:20">
      <c r="A11" s="542"/>
      <c r="B11" s="612"/>
      <c r="C11" s="51"/>
      <c r="D11" s="51"/>
      <c r="E11" s="321" t="s">
        <v>50</v>
      </c>
      <c r="F11" s="83">
        <v>15</v>
      </c>
      <c r="G11" s="83">
        <v>15</v>
      </c>
      <c r="H11" s="38"/>
      <c r="I11" s="38"/>
      <c r="J11" s="38"/>
      <c r="K11" s="38"/>
      <c r="L11" s="279">
        <v>19</v>
      </c>
      <c r="M11" s="279">
        <v>19</v>
      </c>
      <c r="N11" s="52"/>
      <c r="O11" s="52"/>
      <c r="P11" s="52"/>
      <c r="Q11" s="52"/>
      <c r="R11" s="76"/>
      <c r="S11" s="34"/>
      <c r="T11" s="34"/>
    </row>
    <row r="12" spans="1:20">
      <c r="A12" s="542"/>
      <c r="B12" s="612"/>
      <c r="C12" s="51"/>
      <c r="D12" s="51"/>
      <c r="E12" s="321" t="s">
        <v>126</v>
      </c>
      <c r="F12" s="83">
        <v>1.9</v>
      </c>
      <c r="G12" s="83">
        <v>1.6</v>
      </c>
      <c r="H12" s="38"/>
      <c r="I12" s="38"/>
      <c r="J12" s="38"/>
      <c r="K12" s="38"/>
      <c r="L12" s="47">
        <v>2.5</v>
      </c>
      <c r="M12" s="47">
        <v>2.1</v>
      </c>
      <c r="N12" s="52"/>
      <c r="O12" s="52"/>
      <c r="P12" s="52"/>
      <c r="Q12" s="52"/>
      <c r="R12" s="76"/>
      <c r="S12" s="34"/>
      <c r="T12" s="34"/>
    </row>
    <row r="13" spans="1:20">
      <c r="A13" s="542"/>
      <c r="B13" s="612"/>
      <c r="C13" s="51"/>
      <c r="D13" s="51"/>
      <c r="E13" s="321" t="s">
        <v>32</v>
      </c>
      <c r="F13" s="83">
        <v>4</v>
      </c>
      <c r="G13" s="83">
        <v>4</v>
      </c>
      <c r="H13" s="38"/>
      <c r="I13" s="38"/>
      <c r="J13" s="38"/>
      <c r="K13" s="38"/>
      <c r="L13" s="279">
        <v>5</v>
      </c>
      <c r="M13" s="279">
        <v>5</v>
      </c>
      <c r="N13" s="52"/>
      <c r="O13" s="52"/>
      <c r="P13" s="52"/>
      <c r="Q13" s="52"/>
      <c r="R13" s="76"/>
      <c r="S13" s="34"/>
      <c r="T13" s="34"/>
    </row>
    <row r="14" spans="1:20">
      <c r="A14" s="542"/>
      <c r="B14" s="612"/>
      <c r="C14" s="51"/>
      <c r="D14" s="51"/>
      <c r="E14" s="321" t="s">
        <v>54</v>
      </c>
      <c r="F14" s="83">
        <v>2</v>
      </c>
      <c r="G14" s="83">
        <v>2</v>
      </c>
      <c r="H14" s="38"/>
      <c r="I14" s="38"/>
      <c r="J14" s="38"/>
      <c r="K14" s="38"/>
      <c r="L14" s="47">
        <v>2.5</v>
      </c>
      <c r="M14" s="47">
        <v>2.5</v>
      </c>
      <c r="N14" s="52"/>
      <c r="O14" s="52"/>
      <c r="P14" s="52"/>
      <c r="Q14" s="52"/>
      <c r="R14" s="76"/>
      <c r="S14" s="34"/>
      <c r="T14" s="34"/>
    </row>
    <row r="15" spans="1:20">
      <c r="A15" s="542"/>
      <c r="B15" s="612"/>
      <c r="C15" s="51"/>
      <c r="D15" s="51"/>
      <c r="E15" s="321" t="s">
        <v>55</v>
      </c>
      <c r="F15" s="83">
        <v>1.5E-3</v>
      </c>
      <c r="G15" s="83">
        <v>1.5E-3</v>
      </c>
      <c r="H15" s="38"/>
      <c r="I15" s="38"/>
      <c r="J15" s="38"/>
      <c r="K15" s="38"/>
      <c r="L15" s="47">
        <v>1.5E-3</v>
      </c>
      <c r="M15" s="47">
        <v>1.5E-3</v>
      </c>
      <c r="N15" s="52"/>
      <c r="O15" s="52"/>
      <c r="P15" s="52"/>
      <c r="Q15" s="52"/>
      <c r="R15" s="76"/>
      <c r="S15" s="34"/>
      <c r="T15" s="34"/>
    </row>
    <row r="16" spans="1:20">
      <c r="A16" s="542"/>
      <c r="B16" s="612"/>
      <c r="C16" s="51"/>
      <c r="D16" s="51"/>
      <c r="E16" s="321" t="s">
        <v>51</v>
      </c>
      <c r="F16" s="83">
        <v>2</v>
      </c>
      <c r="G16" s="83">
        <v>2</v>
      </c>
      <c r="H16" s="38"/>
      <c r="I16" s="38"/>
      <c r="J16" s="38"/>
      <c r="K16" s="38"/>
      <c r="L16" s="47">
        <v>2.5</v>
      </c>
      <c r="M16" s="47">
        <v>2.5</v>
      </c>
      <c r="N16" s="52"/>
      <c r="O16" s="52"/>
      <c r="P16" s="52"/>
      <c r="Q16" s="52"/>
      <c r="R16" s="76"/>
      <c r="S16" s="34"/>
      <c r="T16" s="34"/>
    </row>
    <row r="17" spans="1:20">
      <c r="A17" s="542"/>
      <c r="B17" s="612"/>
      <c r="C17" s="442"/>
      <c r="D17" s="442"/>
      <c r="E17" s="321" t="s">
        <v>46</v>
      </c>
      <c r="F17" s="83">
        <v>2</v>
      </c>
      <c r="G17" s="83">
        <v>2</v>
      </c>
      <c r="H17" s="38"/>
      <c r="I17" s="38"/>
      <c r="J17" s="38"/>
      <c r="K17" s="38"/>
      <c r="L17" s="47">
        <v>2.5</v>
      </c>
      <c r="M17" s="47">
        <v>2.5</v>
      </c>
      <c r="N17" s="52"/>
      <c r="O17" s="52"/>
      <c r="P17" s="52"/>
      <c r="Q17" s="52"/>
      <c r="R17" s="76"/>
      <c r="S17" s="34"/>
      <c r="T17" s="34"/>
    </row>
    <row r="18" spans="1:20">
      <c r="A18" s="542"/>
      <c r="B18" s="612"/>
      <c r="C18" s="442"/>
      <c r="D18" s="442"/>
      <c r="E18" s="321" t="s">
        <v>124</v>
      </c>
      <c r="F18" s="83">
        <v>30</v>
      </c>
      <c r="G18" s="83">
        <v>30</v>
      </c>
      <c r="H18" s="38"/>
      <c r="I18" s="38"/>
      <c r="J18" s="38"/>
      <c r="K18" s="38"/>
      <c r="L18" s="279">
        <v>50</v>
      </c>
      <c r="M18" s="279">
        <v>50</v>
      </c>
      <c r="N18" s="52"/>
      <c r="O18" s="52"/>
      <c r="P18" s="52"/>
      <c r="Q18" s="52"/>
      <c r="R18" s="76"/>
      <c r="S18" s="34"/>
      <c r="T18" s="34"/>
    </row>
    <row r="19" spans="1:20">
      <c r="A19" s="592">
        <v>501</v>
      </c>
      <c r="B19" s="570" t="s">
        <v>186</v>
      </c>
      <c r="C19" s="178">
        <v>200</v>
      </c>
      <c r="D19" s="178">
        <v>200</v>
      </c>
      <c r="E19" s="179" t="s">
        <v>82</v>
      </c>
      <c r="F19" s="200">
        <v>5</v>
      </c>
      <c r="G19" s="200">
        <v>5</v>
      </c>
      <c r="H19" s="81">
        <v>3.2</v>
      </c>
      <c r="I19" s="81">
        <v>2.7</v>
      </c>
      <c r="J19" s="81">
        <v>15.9</v>
      </c>
      <c r="K19" s="81">
        <v>79</v>
      </c>
      <c r="L19" s="200">
        <v>5</v>
      </c>
      <c r="M19" s="200">
        <v>5</v>
      </c>
      <c r="N19" s="81">
        <v>3.2</v>
      </c>
      <c r="O19" s="81">
        <v>2.7</v>
      </c>
      <c r="P19" s="81">
        <v>15.9</v>
      </c>
      <c r="Q19" s="81">
        <v>79</v>
      </c>
      <c r="R19" s="76"/>
      <c r="S19" s="34"/>
      <c r="T19" s="34"/>
    </row>
    <row r="20" spans="1:20">
      <c r="A20" s="592"/>
      <c r="B20" s="570"/>
      <c r="C20" s="182"/>
      <c r="D20" s="196"/>
      <c r="E20" s="179" t="s">
        <v>32</v>
      </c>
      <c r="F20" s="200">
        <v>10</v>
      </c>
      <c r="G20" s="200">
        <v>10</v>
      </c>
      <c r="H20" s="77"/>
      <c r="I20" s="77"/>
      <c r="J20" s="77"/>
      <c r="K20" s="77"/>
      <c r="L20" s="200">
        <v>10</v>
      </c>
      <c r="M20" s="200">
        <v>10</v>
      </c>
      <c r="N20" s="81"/>
      <c r="O20" s="81"/>
      <c r="P20" s="81"/>
      <c r="Q20" s="81"/>
      <c r="R20" s="76"/>
      <c r="S20" s="34"/>
      <c r="T20" s="34"/>
    </row>
    <row r="21" spans="1:20">
      <c r="A21" s="592"/>
      <c r="B21" s="570"/>
      <c r="C21" s="182"/>
      <c r="D21" s="196"/>
      <c r="E21" s="179" t="s">
        <v>50</v>
      </c>
      <c r="F21" s="200">
        <v>100</v>
      </c>
      <c r="G21" s="200">
        <v>100</v>
      </c>
      <c r="H21" s="77"/>
      <c r="I21" s="77"/>
      <c r="J21" s="77"/>
      <c r="K21" s="77"/>
      <c r="L21" s="200">
        <v>100</v>
      </c>
      <c r="M21" s="200">
        <v>100</v>
      </c>
      <c r="N21" s="81"/>
      <c r="O21" s="81"/>
      <c r="P21" s="81"/>
      <c r="Q21" s="81"/>
      <c r="R21" s="76"/>
      <c r="S21" s="34"/>
      <c r="T21" s="34"/>
    </row>
    <row r="22" spans="1:20">
      <c r="A22" s="373">
        <v>111</v>
      </c>
      <c r="B22" s="419" t="s">
        <v>299</v>
      </c>
      <c r="C22" s="88">
        <v>40</v>
      </c>
      <c r="D22" s="88">
        <v>60</v>
      </c>
      <c r="E22" s="321" t="s">
        <v>300</v>
      </c>
      <c r="F22" s="322">
        <v>40</v>
      </c>
      <c r="G22" s="322">
        <v>40</v>
      </c>
      <c r="H22" s="323">
        <v>3</v>
      </c>
      <c r="I22" s="323">
        <v>1.1599999999999999</v>
      </c>
      <c r="J22" s="323">
        <v>20.5</v>
      </c>
      <c r="K22" s="323">
        <v>104</v>
      </c>
      <c r="L22" s="322">
        <v>60</v>
      </c>
      <c r="M22" s="322">
        <v>60</v>
      </c>
      <c r="N22" s="323">
        <v>4.5</v>
      </c>
      <c r="O22" s="323">
        <v>1.8</v>
      </c>
      <c r="P22" s="323">
        <v>30.8</v>
      </c>
      <c r="Q22" s="323">
        <v>137</v>
      </c>
      <c r="R22" s="76"/>
      <c r="S22" s="34"/>
      <c r="T22" s="34"/>
    </row>
    <row r="23" spans="1:20">
      <c r="A23" s="117">
        <v>105</v>
      </c>
      <c r="B23" s="420" t="s">
        <v>307</v>
      </c>
      <c r="C23" s="88">
        <v>10</v>
      </c>
      <c r="D23" s="88">
        <v>10</v>
      </c>
      <c r="E23" s="420" t="s">
        <v>171</v>
      </c>
      <c r="F23" s="112">
        <v>10</v>
      </c>
      <c r="G23" s="112">
        <v>10</v>
      </c>
      <c r="H23" s="53">
        <v>0.01</v>
      </c>
      <c r="I23" s="52">
        <v>8.1999999999999993</v>
      </c>
      <c r="J23" s="52">
        <v>0</v>
      </c>
      <c r="K23" s="52">
        <v>74</v>
      </c>
      <c r="L23" s="112">
        <v>10</v>
      </c>
      <c r="M23" s="112">
        <v>10</v>
      </c>
      <c r="N23" s="53">
        <v>0.01</v>
      </c>
      <c r="O23" s="52">
        <v>8.1999999999999993</v>
      </c>
      <c r="P23" s="52">
        <v>0</v>
      </c>
      <c r="Q23" s="52">
        <v>74</v>
      </c>
      <c r="R23" s="76"/>
      <c r="S23" s="34"/>
      <c r="T23" s="34"/>
    </row>
    <row r="24" spans="1:20">
      <c r="A24" s="546"/>
      <c r="B24" s="436" t="s">
        <v>154</v>
      </c>
      <c r="C24" s="442"/>
      <c r="D24" s="465"/>
      <c r="E24" s="478"/>
      <c r="F24" s="43"/>
      <c r="G24" s="43"/>
      <c r="H24" s="82">
        <f>SUM(H5:H23)</f>
        <v>21.61</v>
      </c>
      <c r="I24" s="82">
        <f>SUM(I5:I23)</f>
        <v>30.859999999999996</v>
      </c>
      <c r="J24" s="82">
        <f>SUM(J5:J23)</f>
        <v>72.599999999999994</v>
      </c>
      <c r="K24" s="82">
        <f>SUM(K5:K23)</f>
        <v>602.6</v>
      </c>
      <c r="L24" s="42"/>
      <c r="M24" s="42"/>
      <c r="N24" s="58">
        <f>SUM(N5:N23)</f>
        <v>27.51</v>
      </c>
      <c r="O24" s="58">
        <f>SUM(O5:O23)</f>
        <v>36.700000000000003</v>
      </c>
      <c r="P24" s="58">
        <f>SUM(P5:P23)</f>
        <v>91.5</v>
      </c>
      <c r="Q24" s="58">
        <f>SUM(Q5:Q23)</f>
        <v>722.5</v>
      </c>
      <c r="R24" s="76"/>
      <c r="S24" s="34"/>
      <c r="T24" s="34"/>
    </row>
    <row r="25" spans="1:20">
      <c r="A25" s="546"/>
      <c r="B25" s="616" t="s">
        <v>128</v>
      </c>
      <c r="C25" s="617"/>
      <c r="D25" s="617"/>
      <c r="E25" s="618"/>
      <c r="F25" s="43"/>
      <c r="G25" s="43"/>
      <c r="H25" s="43"/>
      <c r="I25" s="43"/>
      <c r="J25" s="43"/>
      <c r="K25" s="43"/>
      <c r="L25" s="42"/>
      <c r="M25" s="42"/>
      <c r="N25" s="42"/>
      <c r="O25" s="42"/>
      <c r="P25" s="42"/>
      <c r="Q25" s="42"/>
      <c r="R25" s="76"/>
      <c r="S25" s="34"/>
      <c r="T25" s="34"/>
    </row>
    <row r="26" spans="1:20" ht="15" customHeight="1">
      <c r="A26" s="542">
        <v>50</v>
      </c>
      <c r="B26" s="612" t="s">
        <v>191</v>
      </c>
      <c r="C26" s="88">
        <v>60</v>
      </c>
      <c r="D26" s="56">
        <v>100</v>
      </c>
      <c r="E26" s="192" t="s">
        <v>66</v>
      </c>
      <c r="F26" s="304">
        <v>72.599999999999994</v>
      </c>
      <c r="G26" s="304">
        <v>57</v>
      </c>
      <c r="H26" s="235">
        <v>0.9</v>
      </c>
      <c r="I26" s="235">
        <v>3.3</v>
      </c>
      <c r="J26" s="235">
        <v>8.4</v>
      </c>
      <c r="K26" s="235">
        <v>53.4</v>
      </c>
      <c r="L26" s="271">
        <v>121</v>
      </c>
      <c r="M26" s="271">
        <v>95</v>
      </c>
      <c r="N26" s="54">
        <v>1.5</v>
      </c>
      <c r="O26" s="54">
        <v>5.5</v>
      </c>
      <c r="P26" s="54">
        <v>8.4</v>
      </c>
      <c r="Q26" s="54">
        <v>89</v>
      </c>
      <c r="R26" s="76"/>
      <c r="S26" s="34"/>
      <c r="T26" s="34"/>
    </row>
    <row r="27" spans="1:20" ht="16.5" customHeight="1">
      <c r="A27" s="542"/>
      <c r="B27" s="612"/>
      <c r="C27" s="51"/>
      <c r="D27" s="56"/>
      <c r="E27" s="192" t="s">
        <v>38</v>
      </c>
      <c r="F27" s="304">
        <v>5</v>
      </c>
      <c r="G27" s="304">
        <v>5</v>
      </c>
      <c r="H27" s="44"/>
      <c r="I27" s="44"/>
      <c r="J27" s="44"/>
      <c r="K27" s="44"/>
      <c r="L27" s="49">
        <v>6</v>
      </c>
      <c r="M27" s="49">
        <v>6</v>
      </c>
      <c r="N27" s="54"/>
      <c r="O27" s="54"/>
      <c r="P27" s="54"/>
      <c r="Q27" s="54"/>
      <c r="R27" s="76"/>
      <c r="S27" s="34"/>
      <c r="T27" s="34"/>
    </row>
    <row r="28" spans="1:20" ht="15.75" customHeight="1">
      <c r="A28" s="619" t="s">
        <v>190</v>
      </c>
      <c r="B28" s="561" t="s">
        <v>441</v>
      </c>
      <c r="C28" s="51" t="s">
        <v>133</v>
      </c>
      <c r="D28" s="51" t="s">
        <v>288</v>
      </c>
      <c r="E28" s="297" t="s">
        <v>34</v>
      </c>
      <c r="F28" s="279">
        <v>80</v>
      </c>
      <c r="G28" s="279">
        <v>60</v>
      </c>
      <c r="H28" s="85">
        <v>1.6</v>
      </c>
      <c r="I28" s="85">
        <v>4.2</v>
      </c>
      <c r="J28" s="85">
        <v>13</v>
      </c>
      <c r="K28" s="85">
        <v>97</v>
      </c>
      <c r="L28" s="271">
        <v>100</v>
      </c>
      <c r="M28" s="271">
        <v>75</v>
      </c>
      <c r="N28" s="54">
        <v>2.0499999999999998</v>
      </c>
      <c r="O28" s="54">
        <v>5.3</v>
      </c>
      <c r="P28" s="54">
        <v>16.3</v>
      </c>
      <c r="Q28" s="54">
        <v>121</v>
      </c>
      <c r="R28" s="76"/>
      <c r="S28" s="34"/>
      <c r="T28" s="34"/>
    </row>
    <row r="29" spans="1:20">
      <c r="A29" s="620"/>
      <c r="B29" s="562"/>
      <c r="C29" s="51"/>
      <c r="D29" s="442"/>
      <c r="E29" s="297" t="s">
        <v>36</v>
      </c>
      <c r="F29" s="279">
        <v>10</v>
      </c>
      <c r="G29" s="279">
        <v>8</v>
      </c>
      <c r="H29" s="32"/>
      <c r="I29" s="32"/>
      <c r="J29" s="32"/>
      <c r="K29" s="32"/>
      <c r="L29" s="49">
        <v>12.5</v>
      </c>
      <c r="M29" s="271">
        <v>10</v>
      </c>
      <c r="N29" s="49"/>
      <c r="O29" s="49"/>
      <c r="P29" s="49"/>
      <c r="Q29" s="49"/>
      <c r="R29" s="76"/>
      <c r="S29" s="34"/>
      <c r="T29" s="34"/>
    </row>
    <row r="30" spans="1:20" ht="15.75" customHeight="1">
      <c r="A30" s="620"/>
      <c r="B30" s="562"/>
      <c r="C30" s="51"/>
      <c r="D30" s="442"/>
      <c r="E30" s="297" t="s">
        <v>35</v>
      </c>
      <c r="F30" s="279">
        <v>4.8</v>
      </c>
      <c r="G30" s="279">
        <v>3</v>
      </c>
      <c r="H30" s="32"/>
      <c r="I30" s="32"/>
      <c r="J30" s="32"/>
      <c r="K30" s="32"/>
      <c r="L30" s="271">
        <v>6</v>
      </c>
      <c r="M30" s="271">
        <v>5</v>
      </c>
      <c r="N30" s="49"/>
      <c r="O30" s="49"/>
      <c r="P30" s="49"/>
      <c r="Q30" s="49"/>
      <c r="R30" s="76"/>
      <c r="S30" s="34"/>
      <c r="T30" s="34"/>
    </row>
    <row r="31" spans="1:20">
      <c r="A31" s="620"/>
      <c r="B31" s="562"/>
      <c r="C31" s="51"/>
      <c r="D31" s="442"/>
      <c r="E31" s="297" t="s">
        <v>76</v>
      </c>
      <c r="F31" s="279">
        <v>3</v>
      </c>
      <c r="G31" s="279">
        <v>3</v>
      </c>
      <c r="H31" s="32"/>
      <c r="I31" s="32"/>
      <c r="J31" s="32"/>
      <c r="K31" s="32"/>
      <c r="L31" s="271">
        <v>5</v>
      </c>
      <c r="M31" s="271">
        <v>5</v>
      </c>
      <c r="N31" s="49"/>
      <c r="O31" s="49"/>
      <c r="P31" s="49"/>
      <c r="Q31" s="49"/>
      <c r="R31" s="76"/>
      <c r="S31" s="34"/>
      <c r="T31" s="34"/>
    </row>
    <row r="32" spans="1:20" ht="16.5" customHeight="1">
      <c r="A32" s="620"/>
      <c r="B32" s="562"/>
      <c r="C32" s="51"/>
      <c r="D32" s="442"/>
      <c r="E32" s="297" t="s">
        <v>45</v>
      </c>
      <c r="F32" s="279">
        <v>24</v>
      </c>
      <c r="G32" s="279">
        <v>12</v>
      </c>
      <c r="H32" s="32"/>
      <c r="I32" s="32"/>
      <c r="J32" s="32"/>
      <c r="K32" s="32"/>
      <c r="L32" s="271">
        <v>30</v>
      </c>
      <c r="M32" s="271">
        <v>15</v>
      </c>
      <c r="N32" s="49"/>
      <c r="O32" s="49"/>
      <c r="P32" s="49"/>
      <c r="Q32" s="49"/>
      <c r="R32" s="76"/>
      <c r="S32" s="34"/>
      <c r="T32" s="34"/>
    </row>
    <row r="33" spans="1:20" ht="16.5" customHeight="1">
      <c r="A33" s="620"/>
      <c r="B33" s="562"/>
      <c r="C33" s="51"/>
      <c r="D33" s="442"/>
      <c r="E33" s="297" t="s">
        <v>171</v>
      </c>
      <c r="F33" s="279">
        <v>3</v>
      </c>
      <c r="G33" s="279">
        <v>3</v>
      </c>
      <c r="H33" s="32"/>
      <c r="I33" s="32"/>
      <c r="J33" s="32"/>
      <c r="K33" s="32"/>
      <c r="L33" s="271">
        <v>5</v>
      </c>
      <c r="M33" s="271">
        <v>5</v>
      </c>
      <c r="N33" s="49"/>
      <c r="O33" s="49"/>
      <c r="P33" s="49"/>
      <c r="Q33" s="49"/>
      <c r="R33" s="76"/>
      <c r="S33" s="34"/>
      <c r="T33" s="34"/>
    </row>
    <row r="34" spans="1:20" ht="16.5" customHeight="1">
      <c r="A34" s="620"/>
      <c r="B34" s="562"/>
      <c r="C34" s="51"/>
      <c r="D34" s="442"/>
      <c r="E34" s="297" t="s">
        <v>120</v>
      </c>
      <c r="F34" s="279">
        <v>1</v>
      </c>
      <c r="G34" s="279">
        <v>1</v>
      </c>
      <c r="H34" s="32"/>
      <c r="I34" s="32"/>
      <c r="J34" s="32"/>
      <c r="K34" s="32"/>
      <c r="L34" s="271">
        <v>1</v>
      </c>
      <c r="M34" s="271">
        <v>1</v>
      </c>
      <c r="N34" s="49"/>
      <c r="O34" s="49"/>
      <c r="P34" s="49"/>
      <c r="Q34" s="49"/>
      <c r="R34" s="76"/>
      <c r="S34" s="34"/>
      <c r="T34" s="34"/>
    </row>
    <row r="35" spans="1:20">
      <c r="A35" s="621"/>
      <c r="B35" s="563"/>
      <c r="C35" s="51"/>
      <c r="D35" s="442"/>
      <c r="E35" s="479" t="s">
        <v>180</v>
      </c>
      <c r="F35" s="272">
        <v>24</v>
      </c>
      <c r="G35" s="272">
        <v>15</v>
      </c>
      <c r="H35" s="98"/>
      <c r="I35" s="98"/>
      <c r="J35" s="98"/>
      <c r="K35" s="98"/>
      <c r="L35" s="305">
        <v>40</v>
      </c>
      <c r="M35" s="305">
        <v>25</v>
      </c>
      <c r="N35" s="98"/>
      <c r="O35" s="98"/>
      <c r="P35" s="98"/>
      <c r="Q35" s="98"/>
      <c r="R35" s="76"/>
      <c r="S35" s="34"/>
      <c r="T35" s="34"/>
    </row>
    <row r="36" spans="1:20" ht="14.25" customHeight="1">
      <c r="A36" s="782" t="s">
        <v>223</v>
      </c>
      <c r="B36" s="779" t="s">
        <v>221</v>
      </c>
      <c r="C36" s="308" t="s">
        <v>173</v>
      </c>
      <c r="D36" s="480" t="s">
        <v>285</v>
      </c>
      <c r="E36" s="481" t="s">
        <v>62</v>
      </c>
      <c r="F36" s="305">
        <v>75</v>
      </c>
      <c r="G36" s="305">
        <v>67</v>
      </c>
      <c r="H36" s="98">
        <v>12</v>
      </c>
      <c r="I36" s="98">
        <v>3.6</v>
      </c>
      <c r="J36" s="98">
        <v>6.2</v>
      </c>
      <c r="K36" s="98">
        <v>106</v>
      </c>
      <c r="L36" s="305">
        <v>90</v>
      </c>
      <c r="M36" s="97">
        <v>80.400000000000006</v>
      </c>
      <c r="N36" s="98">
        <v>14.4</v>
      </c>
      <c r="O36" s="98">
        <v>4.3</v>
      </c>
      <c r="P36" s="98">
        <v>7.4</v>
      </c>
      <c r="Q36" s="98">
        <v>127</v>
      </c>
      <c r="R36" s="76"/>
      <c r="S36" s="34"/>
      <c r="T36" s="34"/>
    </row>
    <row r="37" spans="1:20">
      <c r="A37" s="783"/>
      <c r="B37" s="780"/>
      <c r="C37" s="190"/>
      <c r="D37" s="189"/>
      <c r="E37" s="481" t="s">
        <v>35</v>
      </c>
      <c r="F37" s="305">
        <v>10</v>
      </c>
      <c r="G37" s="305">
        <v>8</v>
      </c>
      <c r="H37" s="99"/>
      <c r="I37" s="99"/>
      <c r="J37" s="99"/>
      <c r="K37" s="97"/>
      <c r="L37" s="305">
        <v>12</v>
      </c>
      <c r="M37" s="97">
        <v>9.6</v>
      </c>
      <c r="N37" s="99"/>
      <c r="O37" s="99"/>
      <c r="P37" s="99"/>
      <c r="Q37" s="97"/>
      <c r="R37" s="76"/>
      <c r="S37" s="34"/>
      <c r="T37" s="34"/>
    </row>
    <row r="38" spans="1:20" ht="15" customHeight="1">
      <c r="A38" s="783"/>
      <c r="B38" s="780"/>
      <c r="C38" s="190"/>
      <c r="D38" s="189"/>
      <c r="E38" s="481" t="s">
        <v>87</v>
      </c>
      <c r="F38" s="305">
        <v>10</v>
      </c>
      <c r="G38" s="305">
        <v>10</v>
      </c>
      <c r="H38" s="99"/>
      <c r="I38" s="99"/>
      <c r="J38" s="99"/>
      <c r="K38" s="97"/>
      <c r="L38" s="305">
        <v>12</v>
      </c>
      <c r="M38" s="305">
        <v>12</v>
      </c>
      <c r="N38" s="99"/>
      <c r="O38" s="99"/>
      <c r="P38" s="99"/>
      <c r="Q38" s="97"/>
      <c r="R38" s="76"/>
      <c r="S38" s="34"/>
      <c r="T38" s="34"/>
    </row>
    <row r="39" spans="1:20">
      <c r="A39" s="783"/>
      <c r="B39" s="780"/>
      <c r="C39" s="190"/>
      <c r="D39" s="189"/>
      <c r="E39" s="481" t="s">
        <v>126</v>
      </c>
      <c r="F39" s="305">
        <v>16</v>
      </c>
      <c r="G39" s="305">
        <v>13</v>
      </c>
      <c r="H39" s="99"/>
      <c r="I39" s="99"/>
      <c r="J39" s="99"/>
      <c r="K39" s="97"/>
      <c r="L39" s="97">
        <v>19.2</v>
      </c>
      <c r="M39" s="97">
        <v>15.6</v>
      </c>
      <c r="N39" s="99"/>
      <c r="O39" s="99"/>
      <c r="P39" s="99"/>
      <c r="Q39" s="97"/>
      <c r="R39" s="76"/>
      <c r="S39" s="34"/>
      <c r="T39" s="34"/>
    </row>
    <row r="40" spans="1:20">
      <c r="A40" s="783"/>
      <c r="B40" s="780"/>
      <c r="C40" s="190"/>
      <c r="D40" s="189"/>
      <c r="E40" s="481" t="s">
        <v>11</v>
      </c>
      <c r="F40" s="305">
        <v>8</v>
      </c>
      <c r="G40" s="305">
        <v>8</v>
      </c>
      <c r="H40" s="99"/>
      <c r="I40" s="99"/>
      <c r="J40" s="99"/>
      <c r="K40" s="97"/>
      <c r="L40" s="97">
        <v>9.5</v>
      </c>
      <c r="M40" s="97">
        <v>9.5</v>
      </c>
      <c r="N40" s="99"/>
      <c r="O40" s="99"/>
      <c r="P40" s="99"/>
      <c r="Q40" s="97"/>
      <c r="R40" s="76"/>
      <c r="S40" s="34"/>
      <c r="T40" s="34"/>
    </row>
    <row r="41" spans="1:20">
      <c r="A41" s="783"/>
      <c r="B41" s="780"/>
      <c r="C41" s="190"/>
      <c r="D41" s="189"/>
      <c r="E41" s="481" t="s">
        <v>36</v>
      </c>
      <c r="F41" s="97">
        <v>25</v>
      </c>
      <c r="G41" s="97">
        <v>20</v>
      </c>
      <c r="H41" s="99"/>
      <c r="I41" s="99"/>
      <c r="J41" s="99"/>
      <c r="K41" s="97"/>
      <c r="L41" s="305">
        <v>30</v>
      </c>
      <c r="M41" s="305">
        <v>24</v>
      </c>
      <c r="N41" s="99"/>
      <c r="O41" s="99"/>
      <c r="P41" s="99"/>
      <c r="Q41" s="97"/>
      <c r="R41" s="76"/>
      <c r="S41" s="34"/>
      <c r="T41" s="34"/>
    </row>
    <row r="42" spans="1:20">
      <c r="A42" s="783"/>
      <c r="B42" s="780"/>
      <c r="C42" s="190"/>
      <c r="D42" s="189"/>
      <c r="E42" s="481" t="s">
        <v>233</v>
      </c>
      <c r="F42" s="97">
        <v>5.5</v>
      </c>
      <c r="G42" s="97">
        <v>5.5</v>
      </c>
      <c r="H42" s="99"/>
      <c r="I42" s="99"/>
      <c r="J42" s="99"/>
      <c r="K42" s="97"/>
      <c r="L42" s="97">
        <v>6.5</v>
      </c>
      <c r="M42" s="97">
        <v>6.5</v>
      </c>
      <c r="N42" s="99"/>
      <c r="O42" s="99"/>
      <c r="P42" s="99"/>
      <c r="Q42" s="97"/>
      <c r="R42" s="76"/>
      <c r="S42" s="34"/>
      <c r="T42" s="34"/>
    </row>
    <row r="43" spans="1:20" ht="15" customHeight="1">
      <c r="A43" s="783"/>
      <c r="B43" s="780"/>
      <c r="C43" s="190"/>
      <c r="D43" s="189"/>
      <c r="E43" s="482" t="s">
        <v>193</v>
      </c>
      <c r="F43" s="100"/>
      <c r="G43" s="100">
        <v>50</v>
      </c>
      <c r="H43" s="236"/>
      <c r="I43" s="236"/>
      <c r="J43" s="236"/>
      <c r="K43" s="236"/>
      <c r="L43" s="101"/>
      <c r="M43" s="102">
        <v>50</v>
      </c>
      <c r="N43" s="236"/>
      <c r="O43" s="236"/>
      <c r="P43" s="236"/>
      <c r="Q43" s="236"/>
      <c r="R43" s="76"/>
      <c r="S43" s="34"/>
      <c r="T43" s="34"/>
    </row>
    <row r="44" spans="1:20" ht="15" customHeight="1">
      <c r="A44" s="783"/>
      <c r="B44" s="780"/>
      <c r="C44" s="190"/>
      <c r="D44" s="189"/>
      <c r="E44" s="481" t="s">
        <v>216</v>
      </c>
      <c r="F44" s="115">
        <v>25</v>
      </c>
      <c r="G44" s="115">
        <v>25</v>
      </c>
      <c r="H44" s="96"/>
      <c r="I44" s="96"/>
      <c r="J44" s="96"/>
      <c r="K44" s="96"/>
      <c r="L44" s="115">
        <v>25</v>
      </c>
      <c r="M44" s="115">
        <v>25</v>
      </c>
      <c r="N44" s="99"/>
      <c r="O44" s="99"/>
      <c r="P44" s="99"/>
      <c r="Q44" s="97"/>
      <c r="R44" s="76"/>
      <c r="S44" s="34"/>
      <c r="T44" s="34"/>
    </row>
    <row r="45" spans="1:20" ht="15" customHeight="1">
      <c r="A45" s="783"/>
      <c r="B45" s="780"/>
      <c r="C45" s="190"/>
      <c r="D45" s="189"/>
      <c r="E45" s="481" t="s">
        <v>56</v>
      </c>
      <c r="F45" s="115">
        <v>2.5</v>
      </c>
      <c r="G45" s="115">
        <v>2.5</v>
      </c>
      <c r="H45" s="96"/>
      <c r="I45" s="96"/>
      <c r="J45" s="96"/>
      <c r="K45" s="96"/>
      <c r="L45" s="115">
        <v>2.5</v>
      </c>
      <c r="M45" s="115">
        <v>2.5</v>
      </c>
      <c r="N45" s="99"/>
      <c r="O45" s="99"/>
      <c r="P45" s="99"/>
      <c r="Q45" s="97"/>
      <c r="R45" s="76"/>
      <c r="S45" s="34"/>
      <c r="T45" s="34"/>
    </row>
    <row r="46" spans="1:20" ht="15" customHeight="1">
      <c r="A46" s="783"/>
      <c r="B46" s="780"/>
      <c r="C46" s="190"/>
      <c r="D46" s="189"/>
      <c r="E46" s="481" t="s">
        <v>30</v>
      </c>
      <c r="F46" s="115">
        <v>2.5</v>
      </c>
      <c r="G46" s="115">
        <v>2.5</v>
      </c>
      <c r="H46" s="96"/>
      <c r="I46" s="96"/>
      <c r="J46" s="96"/>
      <c r="K46" s="96"/>
      <c r="L46" s="115">
        <v>2.5</v>
      </c>
      <c r="M46" s="115">
        <v>2.5</v>
      </c>
      <c r="N46" s="99"/>
      <c r="O46" s="99"/>
      <c r="P46" s="99"/>
      <c r="Q46" s="97"/>
      <c r="R46" s="76"/>
      <c r="S46" s="34"/>
      <c r="T46" s="34"/>
    </row>
    <row r="47" spans="1:20" ht="15" customHeight="1">
      <c r="A47" s="783"/>
      <c r="B47" s="780"/>
      <c r="C47" s="190"/>
      <c r="D47" s="189"/>
      <c r="E47" s="481" t="s">
        <v>224</v>
      </c>
      <c r="F47" s="115">
        <v>7.5</v>
      </c>
      <c r="G47" s="115">
        <v>7.5</v>
      </c>
      <c r="H47" s="96"/>
      <c r="I47" s="96"/>
      <c r="J47" s="96"/>
      <c r="K47" s="96"/>
      <c r="L47" s="115">
        <v>7.5</v>
      </c>
      <c r="M47" s="115">
        <v>7.5</v>
      </c>
      <c r="N47" s="99"/>
      <c r="O47" s="99"/>
      <c r="P47" s="99"/>
      <c r="Q47" s="97"/>
      <c r="R47" s="76"/>
      <c r="S47" s="34"/>
      <c r="T47" s="34"/>
    </row>
    <row r="48" spans="1:20" ht="15" customHeight="1">
      <c r="A48" s="784"/>
      <c r="B48" s="781"/>
      <c r="C48" s="190"/>
      <c r="D48" s="189"/>
      <c r="E48" s="481" t="s">
        <v>32</v>
      </c>
      <c r="F48" s="115">
        <v>0.5</v>
      </c>
      <c r="G48" s="115">
        <v>0.5</v>
      </c>
      <c r="H48" s="96"/>
      <c r="I48" s="96"/>
      <c r="J48" s="96"/>
      <c r="K48" s="96"/>
      <c r="L48" s="116">
        <v>0.5</v>
      </c>
      <c r="M48" s="116">
        <v>0.5</v>
      </c>
      <c r="N48" s="99"/>
      <c r="O48" s="99"/>
      <c r="P48" s="99"/>
      <c r="Q48" s="97"/>
      <c r="R48" s="76"/>
      <c r="S48" s="34"/>
      <c r="T48" s="34"/>
    </row>
    <row r="49" spans="1:20" ht="13.5" customHeight="1">
      <c r="A49" s="542">
        <v>429</v>
      </c>
      <c r="B49" s="612" t="s">
        <v>192</v>
      </c>
      <c r="C49" s="88">
        <v>150</v>
      </c>
      <c r="D49" s="88">
        <v>180</v>
      </c>
      <c r="E49" s="297" t="s">
        <v>64</v>
      </c>
      <c r="F49" s="32">
        <v>152.6</v>
      </c>
      <c r="G49" s="32">
        <v>113.4</v>
      </c>
      <c r="H49" s="85">
        <v>3.1</v>
      </c>
      <c r="I49" s="85">
        <v>6.6</v>
      </c>
      <c r="J49" s="85">
        <v>16.3</v>
      </c>
      <c r="K49" s="85">
        <v>138</v>
      </c>
      <c r="L49" s="49">
        <v>203.4</v>
      </c>
      <c r="M49" s="49">
        <v>151.19999999999999</v>
      </c>
      <c r="N49" s="86">
        <v>3.7</v>
      </c>
      <c r="O49" s="86">
        <v>7.92</v>
      </c>
      <c r="P49" s="86">
        <v>19.600000000000001</v>
      </c>
      <c r="Q49" s="54">
        <v>165</v>
      </c>
      <c r="R49" s="76"/>
      <c r="S49" s="34"/>
      <c r="T49" s="34"/>
    </row>
    <row r="50" spans="1:20" ht="15.75" customHeight="1">
      <c r="A50" s="542"/>
      <c r="B50" s="612"/>
      <c r="C50" s="51"/>
      <c r="D50" s="51"/>
      <c r="E50" s="297" t="s">
        <v>50</v>
      </c>
      <c r="F50" s="112">
        <v>24</v>
      </c>
      <c r="G50" s="112">
        <v>24</v>
      </c>
      <c r="H50" s="32"/>
      <c r="I50" s="32"/>
      <c r="J50" s="32"/>
      <c r="K50" s="32"/>
      <c r="L50" s="271">
        <v>29</v>
      </c>
      <c r="M50" s="271">
        <v>29</v>
      </c>
      <c r="N50" s="42"/>
      <c r="O50" s="42"/>
      <c r="P50" s="42"/>
      <c r="Q50" s="49"/>
      <c r="R50" s="76"/>
      <c r="S50" s="34"/>
      <c r="T50" s="34"/>
    </row>
    <row r="51" spans="1:20" ht="15" customHeight="1">
      <c r="A51" s="542"/>
      <c r="B51" s="612"/>
      <c r="C51" s="51"/>
      <c r="D51" s="51"/>
      <c r="E51" s="297" t="s">
        <v>30</v>
      </c>
      <c r="F51" s="112">
        <v>6</v>
      </c>
      <c r="G51" s="112">
        <v>6</v>
      </c>
      <c r="H51" s="32"/>
      <c r="I51" s="32"/>
      <c r="J51" s="32"/>
      <c r="K51" s="32"/>
      <c r="L51" s="271">
        <v>8</v>
      </c>
      <c r="M51" s="271">
        <v>8</v>
      </c>
      <c r="N51" s="42"/>
      <c r="O51" s="42"/>
      <c r="P51" s="42"/>
      <c r="Q51" s="49"/>
      <c r="R51" s="76"/>
      <c r="S51" s="34"/>
      <c r="T51" s="34"/>
    </row>
    <row r="52" spans="1:20" ht="13.5" customHeight="1">
      <c r="A52" s="285">
        <v>518</v>
      </c>
      <c r="B52" s="456" t="s">
        <v>141</v>
      </c>
      <c r="C52" s="202">
        <v>200</v>
      </c>
      <c r="D52" s="202">
        <v>200</v>
      </c>
      <c r="E52" s="457" t="s">
        <v>65</v>
      </c>
      <c r="F52" s="270">
        <v>200</v>
      </c>
      <c r="G52" s="270">
        <v>200</v>
      </c>
      <c r="H52" s="157">
        <v>1</v>
      </c>
      <c r="I52" s="157">
        <v>0</v>
      </c>
      <c r="J52" s="157">
        <v>0.2</v>
      </c>
      <c r="K52" s="157">
        <v>92</v>
      </c>
      <c r="L52" s="270">
        <v>200</v>
      </c>
      <c r="M52" s="270">
        <v>200</v>
      </c>
      <c r="N52" s="157">
        <v>1</v>
      </c>
      <c r="O52" s="157">
        <v>0</v>
      </c>
      <c r="P52" s="157">
        <v>0.2</v>
      </c>
      <c r="Q52" s="157">
        <v>92</v>
      </c>
      <c r="R52" s="76"/>
      <c r="S52" s="34"/>
      <c r="T52" s="34"/>
    </row>
    <row r="53" spans="1:20">
      <c r="A53" s="46">
        <v>108</v>
      </c>
      <c r="B53" s="428" t="s">
        <v>144</v>
      </c>
      <c r="C53" s="56">
        <v>50</v>
      </c>
      <c r="D53" s="56">
        <v>60</v>
      </c>
      <c r="E53" s="297" t="s">
        <v>11</v>
      </c>
      <c r="F53" s="271">
        <v>50</v>
      </c>
      <c r="G53" s="271">
        <v>50</v>
      </c>
      <c r="H53" s="54">
        <v>3.8</v>
      </c>
      <c r="I53" s="54">
        <v>0.4</v>
      </c>
      <c r="J53" s="54">
        <v>24.6</v>
      </c>
      <c r="K53" s="54">
        <v>117</v>
      </c>
      <c r="L53" s="271">
        <v>60</v>
      </c>
      <c r="M53" s="271">
        <v>60</v>
      </c>
      <c r="N53" s="86">
        <v>4.5999999999999996</v>
      </c>
      <c r="O53" s="86">
        <v>0.5</v>
      </c>
      <c r="P53" s="86">
        <v>29.5</v>
      </c>
      <c r="Q53" s="54">
        <v>140</v>
      </c>
      <c r="R53" s="76"/>
      <c r="S53" s="34"/>
      <c r="T53" s="34"/>
    </row>
    <row r="54" spans="1:20">
      <c r="A54" s="46">
        <v>109</v>
      </c>
      <c r="B54" s="428" t="s">
        <v>151</v>
      </c>
      <c r="C54" s="56">
        <v>50</v>
      </c>
      <c r="D54" s="56">
        <v>75</v>
      </c>
      <c r="E54" s="297" t="s">
        <v>15</v>
      </c>
      <c r="F54" s="271">
        <v>50</v>
      </c>
      <c r="G54" s="271">
        <v>50</v>
      </c>
      <c r="H54" s="54">
        <v>3.3</v>
      </c>
      <c r="I54" s="54">
        <v>0.6</v>
      </c>
      <c r="J54" s="54">
        <v>16.7</v>
      </c>
      <c r="K54" s="54">
        <v>87</v>
      </c>
      <c r="L54" s="271">
        <v>75</v>
      </c>
      <c r="M54" s="271">
        <v>75</v>
      </c>
      <c r="N54" s="86">
        <v>4.9000000000000004</v>
      </c>
      <c r="O54" s="86">
        <v>0.85</v>
      </c>
      <c r="P54" s="86">
        <v>25</v>
      </c>
      <c r="Q54" s="54">
        <v>129</v>
      </c>
      <c r="R54" s="76"/>
      <c r="S54" s="34"/>
      <c r="T54" s="34"/>
    </row>
    <row r="55" spans="1:20">
      <c r="A55" s="360">
        <v>112</v>
      </c>
      <c r="B55" s="420" t="s">
        <v>127</v>
      </c>
      <c r="C55" s="89">
        <v>140</v>
      </c>
      <c r="D55" s="88">
        <v>140</v>
      </c>
      <c r="E55" s="321" t="s">
        <v>57</v>
      </c>
      <c r="F55" s="112">
        <v>140</v>
      </c>
      <c r="G55" s="112">
        <v>140</v>
      </c>
      <c r="H55" s="52">
        <v>0.5</v>
      </c>
      <c r="I55" s="52">
        <v>0.5</v>
      </c>
      <c r="J55" s="52">
        <v>13.7</v>
      </c>
      <c r="K55" s="52">
        <v>66</v>
      </c>
      <c r="L55" s="48">
        <v>140</v>
      </c>
      <c r="M55" s="48">
        <v>140</v>
      </c>
      <c r="N55" s="52">
        <v>0.5</v>
      </c>
      <c r="O55" s="52">
        <v>0.5</v>
      </c>
      <c r="P55" s="52">
        <v>13.7</v>
      </c>
      <c r="Q55" s="52">
        <v>66</v>
      </c>
      <c r="R55" s="76"/>
      <c r="S55" s="34"/>
      <c r="T55" s="34"/>
    </row>
    <row r="56" spans="1:20">
      <c r="A56" s="36"/>
      <c r="B56" s="349" t="s">
        <v>174</v>
      </c>
      <c r="C56" s="465"/>
      <c r="D56" s="465"/>
      <c r="E56" s="483"/>
      <c r="F56" s="36"/>
      <c r="G56" s="36"/>
      <c r="H56" s="87">
        <f>SUM(H26:H55)</f>
        <v>26.200000000000003</v>
      </c>
      <c r="I56" s="87">
        <f t="shared" ref="I56:Q56" si="0">SUM(I26:I55)</f>
        <v>19.2</v>
      </c>
      <c r="J56" s="87">
        <f t="shared" si="0"/>
        <v>99.100000000000009</v>
      </c>
      <c r="K56" s="87">
        <f t="shared" si="0"/>
        <v>756.4</v>
      </c>
      <c r="L56" s="87"/>
      <c r="M56" s="87"/>
      <c r="N56" s="87">
        <f t="shared" si="0"/>
        <v>32.65</v>
      </c>
      <c r="O56" s="87">
        <f t="shared" si="0"/>
        <v>24.870000000000005</v>
      </c>
      <c r="P56" s="87">
        <f t="shared" si="0"/>
        <v>120.10000000000001</v>
      </c>
      <c r="Q56" s="87">
        <f t="shared" si="0"/>
        <v>929</v>
      </c>
      <c r="R56" s="76"/>
      <c r="S56" s="34"/>
      <c r="T56" s="34"/>
    </row>
    <row r="57" spans="1:20">
      <c r="A57" s="36"/>
      <c r="B57" s="349" t="s">
        <v>155</v>
      </c>
      <c r="C57" s="465"/>
      <c r="D57" s="465"/>
      <c r="E57" s="483"/>
      <c r="F57" s="36"/>
      <c r="G57" s="36"/>
      <c r="H57" s="234">
        <f>H56+H24</f>
        <v>47.81</v>
      </c>
      <c r="I57" s="234">
        <f>I56+I24</f>
        <v>50.059999999999995</v>
      </c>
      <c r="J57" s="234">
        <f>J56+J24</f>
        <v>171.7</v>
      </c>
      <c r="K57" s="234">
        <f>K56+K24</f>
        <v>1359</v>
      </c>
      <c r="L57" s="74"/>
      <c r="M57" s="74"/>
      <c r="N57" s="50">
        <f>N56+N24</f>
        <v>60.16</v>
      </c>
      <c r="O57" s="50">
        <f>O56+O24</f>
        <v>61.570000000000007</v>
      </c>
      <c r="P57" s="50">
        <f>P56+P24</f>
        <v>211.60000000000002</v>
      </c>
      <c r="Q57" s="58">
        <f>Q56+Q24</f>
        <v>1651.5</v>
      </c>
      <c r="R57" s="76"/>
      <c r="S57" s="34"/>
      <c r="T57" s="34"/>
    </row>
    <row r="58" spans="1:20">
      <c r="A58" s="33"/>
      <c r="B58" s="613" t="s">
        <v>134</v>
      </c>
      <c r="C58" s="614"/>
      <c r="D58" s="614"/>
      <c r="E58" s="615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4"/>
      <c r="T58" s="34"/>
    </row>
    <row r="59" spans="1:20" ht="15" customHeight="1">
      <c r="A59" s="542">
        <v>73</v>
      </c>
      <c r="B59" s="558" t="s">
        <v>306</v>
      </c>
      <c r="C59" s="465"/>
      <c r="D59" s="72">
        <v>100</v>
      </c>
      <c r="E59" s="337" t="s">
        <v>34</v>
      </c>
      <c r="F59" s="33">
        <v>34.700000000000003</v>
      </c>
      <c r="G59" s="33">
        <v>25</v>
      </c>
      <c r="H59" s="377">
        <v>3.1</v>
      </c>
      <c r="I59" s="377">
        <v>6.9</v>
      </c>
      <c r="J59" s="377">
        <v>21.9</v>
      </c>
      <c r="K59" s="377">
        <v>162</v>
      </c>
      <c r="L59" s="33"/>
      <c r="M59" s="33"/>
      <c r="N59" s="36"/>
      <c r="O59" s="36"/>
      <c r="P59" s="36"/>
      <c r="Q59" s="36"/>
      <c r="R59" s="34"/>
      <c r="S59" s="34"/>
      <c r="T59" s="34"/>
    </row>
    <row r="60" spans="1:20">
      <c r="A60" s="542"/>
      <c r="B60" s="558"/>
      <c r="C60" s="465"/>
      <c r="D60" s="72"/>
      <c r="E60" s="337" t="s">
        <v>194</v>
      </c>
      <c r="F60" s="33">
        <v>41.6</v>
      </c>
      <c r="G60" s="33">
        <v>25</v>
      </c>
      <c r="H60" s="33"/>
      <c r="I60" s="33"/>
      <c r="J60" s="33"/>
      <c r="K60" s="33"/>
      <c r="L60" s="33"/>
      <c r="M60" s="33"/>
      <c r="N60" s="36"/>
      <c r="O60" s="36"/>
      <c r="P60" s="36"/>
      <c r="Q60" s="36"/>
      <c r="R60" s="34"/>
      <c r="S60" s="34"/>
      <c r="T60" s="34"/>
    </row>
    <row r="61" spans="1:20">
      <c r="A61" s="542"/>
      <c r="B61" s="558"/>
      <c r="C61" s="465"/>
      <c r="D61" s="72"/>
      <c r="E61" s="337" t="s">
        <v>36</v>
      </c>
      <c r="F61" s="33">
        <v>31.4</v>
      </c>
      <c r="G61" s="33">
        <v>25</v>
      </c>
      <c r="H61" s="33"/>
      <c r="I61" s="33"/>
      <c r="J61" s="33"/>
      <c r="K61" s="33"/>
      <c r="L61" s="33"/>
      <c r="M61" s="33"/>
      <c r="N61" s="36"/>
      <c r="O61" s="36"/>
      <c r="P61" s="36"/>
      <c r="Q61" s="36"/>
      <c r="R61" s="34"/>
      <c r="S61" s="34"/>
      <c r="T61" s="34"/>
    </row>
    <row r="62" spans="1:20">
      <c r="A62" s="542"/>
      <c r="B62" s="558"/>
      <c r="C62" s="465"/>
      <c r="D62" s="72"/>
      <c r="E62" s="337" t="s">
        <v>60</v>
      </c>
      <c r="F62" s="33">
        <v>25</v>
      </c>
      <c r="G62" s="33">
        <v>20</v>
      </c>
      <c r="H62" s="33"/>
      <c r="I62" s="33"/>
      <c r="J62" s="33"/>
      <c r="K62" s="33"/>
      <c r="L62" s="33"/>
      <c r="M62" s="33"/>
      <c r="N62" s="36"/>
      <c r="O62" s="36"/>
      <c r="P62" s="36"/>
      <c r="Q62" s="36"/>
      <c r="R62" s="34"/>
      <c r="S62" s="34"/>
      <c r="T62" s="34"/>
    </row>
    <row r="63" spans="1:20">
      <c r="A63" s="542"/>
      <c r="B63" s="558"/>
      <c r="C63" s="465"/>
      <c r="D63" s="72"/>
      <c r="E63" s="337" t="s">
        <v>38</v>
      </c>
      <c r="F63" s="33">
        <v>6</v>
      </c>
      <c r="G63" s="33">
        <v>6</v>
      </c>
      <c r="H63" s="33"/>
      <c r="I63" s="33"/>
      <c r="J63" s="33"/>
      <c r="K63" s="33"/>
      <c r="L63" s="33"/>
      <c r="M63" s="33"/>
      <c r="N63" s="36"/>
      <c r="O63" s="36"/>
      <c r="P63" s="36"/>
      <c r="Q63" s="36"/>
      <c r="R63" s="34"/>
      <c r="S63" s="34"/>
      <c r="T63" s="34"/>
    </row>
    <row r="64" spans="1:20" ht="14.4" customHeight="1">
      <c r="A64" s="592">
        <v>44</v>
      </c>
      <c r="B64" s="622" t="s">
        <v>136</v>
      </c>
      <c r="C64" s="484"/>
      <c r="D64" s="72">
        <v>100</v>
      </c>
      <c r="E64" s="173" t="s">
        <v>43</v>
      </c>
      <c r="F64" s="271">
        <v>156.1</v>
      </c>
      <c r="G64" s="271">
        <v>125</v>
      </c>
      <c r="H64" s="374">
        <v>1.6</v>
      </c>
      <c r="I64" s="374">
        <v>7.1</v>
      </c>
      <c r="J64" s="374">
        <v>5.9</v>
      </c>
      <c r="K64" s="374">
        <v>94</v>
      </c>
      <c r="L64" s="42"/>
      <c r="M64" s="42"/>
      <c r="N64" s="33"/>
      <c r="O64" s="33"/>
      <c r="P64" s="33"/>
      <c r="Q64" s="33"/>
      <c r="R64" s="34"/>
      <c r="S64" s="34"/>
      <c r="T64" s="34"/>
    </row>
    <row r="65" spans="1:20">
      <c r="A65" s="592"/>
      <c r="B65" s="622"/>
      <c r="C65" s="484"/>
      <c r="D65" s="72"/>
      <c r="E65" s="173" t="s">
        <v>44</v>
      </c>
      <c r="F65" s="271">
        <v>12.5</v>
      </c>
      <c r="G65" s="271">
        <v>10</v>
      </c>
      <c r="H65" s="33"/>
      <c r="I65" s="33"/>
      <c r="J65" s="33"/>
      <c r="K65" s="33"/>
      <c r="L65" s="42"/>
      <c r="M65" s="42"/>
      <c r="N65" s="33"/>
      <c r="O65" s="33"/>
      <c r="P65" s="33"/>
      <c r="Q65" s="33"/>
      <c r="R65" s="34"/>
      <c r="S65" s="34"/>
      <c r="T65" s="34"/>
    </row>
    <row r="66" spans="1:20">
      <c r="A66" s="592"/>
      <c r="B66" s="622"/>
      <c r="C66" s="484"/>
      <c r="D66" s="72"/>
      <c r="E66" s="173" t="s">
        <v>38</v>
      </c>
      <c r="F66" s="271">
        <v>11.6</v>
      </c>
      <c r="G66" s="271">
        <v>10</v>
      </c>
      <c r="H66" s="33"/>
      <c r="I66" s="33"/>
      <c r="J66" s="33"/>
      <c r="K66" s="33"/>
      <c r="L66" s="42"/>
      <c r="M66" s="42"/>
      <c r="N66" s="33"/>
      <c r="O66" s="33"/>
      <c r="P66" s="33"/>
      <c r="Q66" s="33"/>
      <c r="R66" s="34"/>
      <c r="S66" s="34"/>
      <c r="T66" s="34"/>
    </row>
    <row r="67" spans="1:20" ht="15" customHeight="1">
      <c r="A67" s="542">
        <v>242</v>
      </c>
      <c r="B67" s="558" t="s">
        <v>196</v>
      </c>
      <c r="C67" s="465"/>
      <c r="D67" s="72">
        <v>180</v>
      </c>
      <c r="E67" s="337" t="s">
        <v>76</v>
      </c>
      <c r="F67" s="271">
        <v>60</v>
      </c>
      <c r="G67" s="271">
        <v>144</v>
      </c>
      <c r="H67" s="377">
        <v>5.5</v>
      </c>
      <c r="I67" s="377">
        <v>8.1</v>
      </c>
      <c r="J67" s="377">
        <v>37.700000000000003</v>
      </c>
      <c r="K67" s="377">
        <v>251.1</v>
      </c>
      <c r="L67" s="42"/>
      <c r="M67" s="42"/>
      <c r="N67" s="36"/>
      <c r="O67" s="36"/>
      <c r="P67" s="36"/>
      <c r="Q67" s="36"/>
      <c r="R67" s="34"/>
      <c r="S67" s="34"/>
      <c r="T67" s="34"/>
    </row>
    <row r="68" spans="1:20">
      <c r="A68" s="542"/>
      <c r="B68" s="558"/>
      <c r="C68" s="465"/>
      <c r="D68" s="72"/>
      <c r="E68" s="337" t="s">
        <v>30</v>
      </c>
      <c r="F68" s="271">
        <v>9</v>
      </c>
      <c r="G68" s="271">
        <v>9</v>
      </c>
      <c r="H68" s="33"/>
      <c r="I68" s="33"/>
      <c r="J68" s="33"/>
      <c r="K68" s="33"/>
      <c r="L68" s="42"/>
      <c r="M68" s="42"/>
      <c r="N68" s="36"/>
      <c r="O68" s="36"/>
      <c r="P68" s="36"/>
      <c r="Q68" s="36"/>
      <c r="R68" s="34"/>
      <c r="S68" s="34"/>
      <c r="T68" s="34"/>
    </row>
    <row r="69" spans="1:20">
      <c r="A69" s="542">
        <v>372</v>
      </c>
      <c r="B69" s="548" t="s">
        <v>197</v>
      </c>
      <c r="C69" s="484"/>
      <c r="D69" s="72">
        <v>100</v>
      </c>
      <c r="E69" s="337" t="s">
        <v>40</v>
      </c>
      <c r="F69" s="271">
        <v>56</v>
      </c>
      <c r="G69" s="271">
        <v>40</v>
      </c>
      <c r="H69" s="197">
        <v>8.5</v>
      </c>
      <c r="I69" s="197">
        <v>8.3000000000000007</v>
      </c>
      <c r="J69" s="197">
        <v>4</v>
      </c>
      <c r="K69" s="197">
        <v>123</v>
      </c>
      <c r="L69" s="42"/>
      <c r="M69" s="42"/>
      <c r="N69" s="36"/>
      <c r="O69" s="36"/>
      <c r="P69" s="36"/>
      <c r="Q69" s="36"/>
      <c r="R69" s="34"/>
      <c r="S69" s="34"/>
      <c r="T69" s="34"/>
    </row>
    <row r="70" spans="1:20">
      <c r="A70" s="542"/>
      <c r="B70" s="548"/>
      <c r="C70" s="484"/>
      <c r="D70" s="72"/>
      <c r="E70" s="337" t="s">
        <v>41</v>
      </c>
      <c r="F70" s="271">
        <v>5</v>
      </c>
      <c r="G70" s="271">
        <v>5</v>
      </c>
      <c r="H70" s="33"/>
      <c r="I70" s="33"/>
      <c r="J70" s="33"/>
      <c r="K70" s="33"/>
      <c r="L70" s="42"/>
      <c r="M70" s="42"/>
      <c r="N70" s="36"/>
      <c r="O70" s="36"/>
      <c r="P70" s="36"/>
      <c r="Q70" s="36"/>
      <c r="R70" s="34"/>
      <c r="S70" s="34"/>
      <c r="T70" s="34"/>
    </row>
    <row r="71" spans="1:20">
      <c r="A71" s="542"/>
      <c r="B71" s="548"/>
      <c r="C71" s="484"/>
      <c r="D71" s="72"/>
      <c r="E71" s="337" t="s">
        <v>35</v>
      </c>
      <c r="F71" s="271">
        <v>7.2</v>
      </c>
      <c r="G71" s="271">
        <v>6</v>
      </c>
      <c r="H71" s="33"/>
      <c r="I71" s="33"/>
      <c r="J71" s="33"/>
      <c r="K71" s="33"/>
      <c r="L71" s="42"/>
      <c r="M71" s="42"/>
      <c r="N71" s="36"/>
      <c r="O71" s="36"/>
      <c r="P71" s="36"/>
      <c r="Q71" s="36"/>
      <c r="R71" s="34"/>
      <c r="S71" s="34"/>
      <c r="T71" s="34"/>
    </row>
    <row r="72" spans="1:20">
      <c r="A72" s="542"/>
      <c r="B72" s="548"/>
      <c r="C72" s="484"/>
      <c r="D72" s="485"/>
      <c r="E72" s="337" t="s">
        <v>30</v>
      </c>
      <c r="F72" s="271">
        <v>3</v>
      </c>
      <c r="G72" s="271">
        <v>3</v>
      </c>
      <c r="H72" s="33"/>
      <c r="I72" s="33"/>
      <c r="J72" s="33"/>
      <c r="K72" s="33"/>
      <c r="L72" s="42"/>
      <c r="M72" s="42"/>
      <c r="N72" s="36"/>
      <c r="O72" s="36"/>
      <c r="P72" s="36"/>
      <c r="Q72" s="36"/>
      <c r="R72" s="34"/>
      <c r="S72" s="34"/>
      <c r="T72" s="34"/>
    </row>
    <row r="73" spans="1:20">
      <c r="A73" s="542"/>
      <c r="B73" s="548"/>
      <c r="C73" s="484"/>
      <c r="D73" s="485"/>
      <c r="E73" s="337" t="s">
        <v>43</v>
      </c>
      <c r="F73" s="271">
        <v>75</v>
      </c>
      <c r="G73" s="271">
        <v>60</v>
      </c>
      <c r="H73" s="33"/>
      <c r="I73" s="33"/>
      <c r="J73" s="33"/>
      <c r="K73" s="33"/>
      <c r="L73" s="42"/>
      <c r="M73" s="42"/>
      <c r="N73" s="36"/>
      <c r="O73" s="36"/>
      <c r="P73" s="36"/>
      <c r="Q73" s="36"/>
      <c r="R73" s="34"/>
      <c r="S73" s="34"/>
      <c r="T73" s="34"/>
    </row>
    <row r="74" spans="1:20">
      <c r="A74" s="121">
        <v>357</v>
      </c>
      <c r="B74" s="449" t="s">
        <v>399</v>
      </c>
      <c r="C74" s="434">
        <v>100</v>
      </c>
      <c r="D74" s="434"/>
      <c r="E74" s="144" t="s">
        <v>239</v>
      </c>
      <c r="F74" s="274">
        <v>220</v>
      </c>
      <c r="G74" s="274">
        <v>162</v>
      </c>
      <c r="H74" s="136">
        <v>27.2</v>
      </c>
      <c r="I74" s="136">
        <v>19.399999999999999</v>
      </c>
      <c r="J74" s="136">
        <v>0</v>
      </c>
      <c r="K74" s="136">
        <v>283</v>
      </c>
      <c r="L74" s="23"/>
      <c r="M74" s="23"/>
      <c r="N74" s="23"/>
      <c r="O74" s="23"/>
      <c r="P74" s="23"/>
      <c r="Q74" s="23"/>
    </row>
    <row r="75" spans="1:20">
      <c r="A75" s="121"/>
      <c r="B75" s="380"/>
      <c r="C75" s="121"/>
      <c r="D75" s="121"/>
      <c r="E75" s="123" t="s">
        <v>36</v>
      </c>
      <c r="F75" s="274">
        <v>6</v>
      </c>
      <c r="G75" s="274">
        <v>5</v>
      </c>
      <c r="H75" s="104"/>
      <c r="I75" s="104"/>
      <c r="J75" s="104"/>
      <c r="K75" s="104"/>
      <c r="L75" s="23"/>
      <c r="M75" s="23"/>
      <c r="N75" s="23"/>
      <c r="O75" s="23"/>
      <c r="P75" s="23"/>
      <c r="Q75" s="23"/>
    </row>
    <row r="76" spans="1:20">
      <c r="A76" s="121"/>
      <c r="B76" s="380"/>
      <c r="C76" s="121"/>
      <c r="D76" s="121"/>
      <c r="E76" s="123" t="s">
        <v>35</v>
      </c>
      <c r="F76" s="274">
        <v>5</v>
      </c>
      <c r="G76" s="274">
        <v>4</v>
      </c>
      <c r="H76" s="104"/>
      <c r="I76" s="104"/>
      <c r="J76" s="104"/>
      <c r="K76" s="104"/>
      <c r="L76" s="23"/>
      <c r="M76" s="23"/>
      <c r="N76" s="23"/>
      <c r="O76" s="23"/>
      <c r="P76" s="23"/>
      <c r="Q76" s="23"/>
    </row>
  </sheetData>
  <mergeCells count="31">
    <mergeCell ref="A9:A18"/>
    <mergeCell ref="B9:B18"/>
    <mergeCell ref="A19:A21"/>
    <mergeCell ref="B19:B21"/>
    <mergeCell ref="A24:A25"/>
    <mergeCell ref="A1:Q1"/>
    <mergeCell ref="A3:A4"/>
    <mergeCell ref="E3:E4"/>
    <mergeCell ref="L3:Q3"/>
    <mergeCell ref="A5:A8"/>
    <mergeCell ref="B5:B8"/>
    <mergeCell ref="C3:D3"/>
    <mergeCell ref="F3:K3"/>
    <mergeCell ref="A69:A73"/>
    <mergeCell ref="B69:B73"/>
    <mergeCell ref="B64:B66"/>
    <mergeCell ref="A64:A66"/>
    <mergeCell ref="B67:B68"/>
    <mergeCell ref="A67:A68"/>
    <mergeCell ref="B58:E58"/>
    <mergeCell ref="B25:E25"/>
    <mergeCell ref="A28:A35"/>
    <mergeCell ref="B28:B35"/>
    <mergeCell ref="B59:B63"/>
    <mergeCell ref="A59:A63"/>
    <mergeCell ref="A26:A27"/>
    <mergeCell ref="B26:B27"/>
    <mergeCell ref="A49:A51"/>
    <mergeCell ref="B49:B51"/>
    <mergeCell ref="B36:B48"/>
    <mergeCell ref="A36:A48"/>
  </mergeCells>
  <pageMargins left="0.11811023622047245" right="0.11811023622047245" top="0.15748031496062992" bottom="0.15748031496062992" header="0.31496062992125984" footer="0.31496062992125984"/>
  <pageSetup paperSize="9" fitToHeight="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workbookViewId="0">
      <selection activeCell="C49" sqref="C49"/>
    </sheetView>
  </sheetViews>
  <sheetFormatPr defaultColWidth="9.109375" defaultRowHeight="14.4"/>
  <cols>
    <col min="1" max="1" width="5.33203125" style="22" customWidth="1"/>
    <col min="2" max="2" width="20.88671875" style="22" customWidth="1"/>
    <col min="3" max="4" width="6.6640625" style="22" customWidth="1"/>
    <col min="5" max="5" width="17.6640625" style="22" customWidth="1"/>
    <col min="6" max="17" width="6.6640625" style="22" customWidth="1"/>
    <col min="18" max="16384" width="9.109375" style="22"/>
  </cols>
  <sheetData>
    <row r="1" spans="1:17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7">
      <c r="A2" s="623" t="s">
        <v>378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</row>
    <row r="3" spans="1:17">
      <c r="A3" s="34"/>
      <c r="B3" s="34"/>
      <c r="C3" s="34"/>
      <c r="D3" s="34"/>
      <c r="E3" s="34"/>
      <c r="F3" s="34"/>
      <c r="G3" s="34"/>
      <c r="H3" s="71" t="s">
        <v>200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ht="15.75" customHeight="1">
      <c r="A4" s="593" t="s">
        <v>20</v>
      </c>
      <c r="B4" s="61" t="s">
        <v>21</v>
      </c>
      <c r="C4" s="593" t="s">
        <v>110</v>
      </c>
      <c r="D4" s="593"/>
      <c r="E4" s="626" t="s">
        <v>22</v>
      </c>
      <c r="F4" s="595" t="s">
        <v>121</v>
      </c>
      <c r="G4" s="595"/>
      <c r="H4" s="595"/>
      <c r="I4" s="595"/>
      <c r="J4" s="595"/>
      <c r="K4" s="595"/>
      <c r="L4" s="595" t="s">
        <v>181</v>
      </c>
      <c r="M4" s="595"/>
      <c r="N4" s="595"/>
      <c r="O4" s="595"/>
      <c r="P4" s="595"/>
      <c r="Q4" s="595"/>
    </row>
    <row r="5" spans="1:17" ht="28.5" customHeight="1">
      <c r="A5" s="593"/>
      <c r="B5" s="64" t="s">
        <v>129</v>
      </c>
      <c r="C5" s="63" t="s">
        <v>122</v>
      </c>
      <c r="D5" s="63" t="s">
        <v>199</v>
      </c>
      <c r="E5" s="626"/>
      <c r="F5" s="59" t="s">
        <v>23</v>
      </c>
      <c r="G5" s="59" t="s">
        <v>24</v>
      </c>
      <c r="H5" s="59" t="s">
        <v>25</v>
      </c>
      <c r="I5" s="59" t="s">
        <v>26</v>
      </c>
      <c r="J5" s="59" t="s">
        <v>27</v>
      </c>
      <c r="K5" s="59" t="s">
        <v>28</v>
      </c>
      <c r="L5" s="59" t="s">
        <v>23</v>
      </c>
      <c r="M5" s="59" t="s">
        <v>24</v>
      </c>
      <c r="N5" s="59" t="s">
        <v>25</v>
      </c>
      <c r="O5" s="59" t="s">
        <v>26</v>
      </c>
      <c r="P5" s="59" t="s">
        <v>27</v>
      </c>
      <c r="Q5" s="59" t="s">
        <v>28</v>
      </c>
    </row>
    <row r="6" spans="1:17" ht="16.5" customHeight="1">
      <c r="A6" s="138">
        <v>300</v>
      </c>
      <c r="B6" s="149" t="s">
        <v>271</v>
      </c>
      <c r="C6" s="138" t="s">
        <v>272</v>
      </c>
      <c r="D6" s="137" t="s">
        <v>272</v>
      </c>
      <c r="E6" s="130" t="s">
        <v>75</v>
      </c>
      <c r="F6" s="302">
        <v>48</v>
      </c>
      <c r="G6" s="302">
        <v>40</v>
      </c>
      <c r="H6" s="159">
        <v>2.5</v>
      </c>
      <c r="I6" s="159">
        <v>2.2999999999999998</v>
      </c>
      <c r="J6" s="159">
        <v>0.3</v>
      </c>
      <c r="K6" s="159">
        <v>63</v>
      </c>
      <c r="L6" s="274">
        <v>48</v>
      </c>
      <c r="M6" s="274">
        <v>40</v>
      </c>
      <c r="N6" s="159">
        <v>2.5</v>
      </c>
      <c r="O6" s="159">
        <v>2.2999999999999998</v>
      </c>
      <c r="P6" s="159">
        <v>0.3</v>
      </c>
      <c r="Q6" s="159">
        <v>63</v>
      </c>
    </row>
    <row r="7" spans="1:17" ht="15" customHeight="1">
      <c r="A7" s="138">
        <v>267</v>
      </c>
      <c r="B7" s="138" t="s">
        <v>275</v>
      </c>
      <c r="C7" s="138">
        <v>150</v>
      </c>
      <c r="D7" s="160">
        <v>200</v>
      </c>
      <c r="E7" s="138" t="s">
        <v>71</v>
      </c>
      <c r="F7" s="268">
        <v>23</v>
      </c>
      <c r="G7" s="268">
        <v>23</v>
      </c>
      <c r="H7" s="159">
        <v>5.8</v>
      </c>
      <c r="I7" s="159">
        <v>7.1</v>
      </c>
      <c r="J7" s="159">
        <v>26.8</v>
      </c>
      <c r="K7" s="159">
        <v>212</v>
      </c>
      <c r="L7" s="274">
        <v>30</v>
      </c>
      <c r="M7" s="274">
        <v>30</v>
      </c>
      <c r="N7" s="159">
        <v>7.8</v>
      </c>
      <c r="O7" s="159">
        <v>9.4</v>
      </c>
      <c r="P7" s="159">
        <v>35.799999999999997</v>
      </c>
      <c r="Q7" s="159">
        <v>282</v>
      </c>
    </row>
    <row r="8" spans="1:17">
      <c r="A8" s="138"/>
      <c r="B8" s="138" t="s">
        <v>276</v>
      </c>
      <c r="C8" s="138"/>
      <c r="D8" s="145"/>
      <c r="E8" s="138" t="s">
        <v>50</v>
      </c>
      <c r="F8" s="268">
        <v>85</v>
      </c>
      <c r="G8" s="268">
        <v>85</v>
      </c>
      <c r="H8" s="159"/>
      <c r="I8" s="159"/>
      <c r="J8" s="159"/>
      <c r="K8" s="159"/>
      <c r="L8" s="274">
        <v>115</v>
      </c>
      <c r="M8" s="274">
        <v>115</v>
      </c>
      <c r="N8" s="159"/>
      <c r="O8" s="159"/>
      <c r="P8" s="159"/>
      <c r="Q8" s="159"/>
    </row>
    <row r="9" spans="1:17" ht="15" customHeight="1">
      <c r="A9" s="138"/>
      <c r="B9" s="138"/>
      <c r="C9" s="138"/>
      <c r="D9" s="145"/>
      <c r="E9" s="138" t="s">
        <v>216</v>
      </c>
      <c r="F9" s="268">
        <v>42</v>
      </c>
      <c r="G9" s="268">
        <v>42</v>
      </c>
      <c r="H9" s="159"/>
      <c r="I9" s="159"/>
      <c r="J9" s="159"/>
      <c r="K9" s="159"/>
      <c r="L9" s="274">
        <v>56</v>
      </c>
      <c r="M9" s="274">
        <v>56</v>
      </c>
      <c r="N9" s="159"/>
      <c r="O9" s="159"/>
      <c r="P9" s="159"/>
      <c r="Q9" s="159"/>
    </row>
    <row r="10" spans="1:17">
      <c r="A10" s="214"/>
      <c r="B10" s="215"/>
      <c r="C10" s="145"/>
      <c r="D10" s="145"/>
      <c r="E10" s="138" t="s">
        <v>32</v>
      </c>
      <c r="F10" s="140">
        <v>3.5</v>
      </c>
      <c r="G10" s="140">
        <v>3.5</v>
      </c>
      <c r="H10" s="131"/>
      <c r="I10" s="131"/>
      <c r="J10" s="131"/>
      <c r="K10" s="131"/>
      <c r="L10" s="123">
        <v>4.5</v>
      </c>
      <c r="M10" s="123">
        <v>4.5</v>
      </c>
      <c r="N10" s="123"/>
      <c r="O10" s="123"/>
      <c r="P10" s="123"/>
      <c r="Q10" s="123"/>
    </row>
    <row r="11" spans="1:17">
      <c r="A11" s="214"/>
      <c r="B11" s="215"/>
      <c r="C11" s="145"/>
      <c r="D11" s="145"/>
      <c r="E11" s="138" t="s">
        <v>171</v>
      </c>
      <c r="F11" s="140">
        <v>3.5</v>
      </c>
      <c r="G11" s="140">
        <v>3.5</v>
      </c>
      <c r="H11" s="131"/>
      <c r="I11" s="131"/>
      <c r="J11" s="131"/>
      <c r="K11" s="131"/>
      <c r="L11" s="123">
        <v>5</v>
      </c>
      <c r="M11" s="123">
        <v>5</v>
      </c>
      <c r="N11" s="123"/>
      <c r="O11" s="123"/>
      <c r="P11" s="123"/>
      <c r="Q11" s="123"/>
    </row>
    <row r="12" spans="1:17">
      <c r="A12" s="163">
        <v>495</v>
      </c>
      <c r="B12" s="163" t="s">
        <v>273</v>
      </c>
      <c r="C12" s="163">
        <v>200</v>
      </c>
      <c r="D12" s="160">
        <v>200</v>
      </c>
      <c r="E12" s="163" t="s">
        <v>274</v>
      </c>
      <c r="F12" s="163">
        <v>1</v>
      </c>
      <c r="G12" s="163">
        <v>50</v>
      </c>
      <c r="H12" s="164">
        <v>1.5</v>
      </c>
      <c r="I12" s="164">
        <v>1.3</v>
      </c>
      <c r="J12" s="164">
        <v>15.9</v>
      </c>
      <c r="K12" s="164">
        <v>81</v>
      </c>
      <c r="L12" s="163">
        <v>1</v>
      </c>
      <c r="M12" s="163">
        <v>50</v>
      </c>
      <c r="N12" s="164">
        <v>1.5</v>
      </c>
      <c r="O12" s="164">
        <v>1.3</v>
      </c>
      <c r="P12" s="164">
        <v>15.9</v>
      </c>
      <c r="Q12" s="164">
        <v>81</v>
      </c>
    </row>
    <row r="13" spans="1:17">
      <c r="A13" s="216"/>
      <c r="B13" s="214"/>
      <c r="C13" s="333"/>
      <c r="D13" s="333"/>
      <c r="E13" s="163" t="s">
        <v>50</v>
      </c>
      <c r="F13" s="163">
        <v>80</v>
      </c>
      <c r="G13" s="163">
        <v>80</v>
      </c>
      <c r="H13" s="131"/>
      <c r="I13" s="131"/>
      <c r="J13" s="132"/>
      <c r="K13" s="132"/>
      <c r="L13" s="163">
        <v>80</v>
      </c>
      <c r="M13" s="163">
        <v>80</v>
      </c>
      <c r="N13" s="131"/>
      <c r="O13" s="131"/>
      <c r="P13" s="132"/>
      <c r="Q13" s="132"/>
    </row>
    <row r="14" spans="1:17">
      <c r="A14" s="216"/>
      <c r="B14" s="214"/>
      <c r="C14" s="333"/>
      <c r="D14" s="333"/>
      <c r="E14" s="163" t="s">
        <v>32</v>
      </c>
      <c r="F14" s="163">
        <v>13</v>
      </c>
      <c r="G14" s="163">
        <v>13</v>
      </c>
      <c r="H14" s="131"/>
      <c r="I14" s="131"/>
      <c r="J14" s="132"/>
      <c r="K14" s="132"/>
      <c r="L14" s="163">
        <v>13</v>
      </c>
      <c r="M14" s="163">
        <v>13</v>
      </c>
      <c r="N14" s="131"/>
      <c r="O14" s="131"/>
      <c r="P14" s="132"/>
      <c r="Q14" s="132"/>
    </row>
    <row r="15" spans="1:17">
      <c r="A15" s="216"/>
      <c r="B15" s="214"/>
      <c r="C15" s="333"/>
      <c r="D15" s="333"/>
      <c r="E15" s="163" t="s">
        <v>216</v>
      </c>
      <c r="F15" s="163">
        <v>150</v>
      </c>
      <c r="G15" s="163">
        <v>150</v>
      </c>
      <c r="H15" s="131"/>
      <c r="I15" s="131"/>
      <c r="J15" s="132"/>
      <c r="K15" s="132"/>
      <c r="L15" s="163">
        <v>150</v>
      </c>
      <c r="M15" s="163">
        <v>150</v>
      </c>
      <c r="N15" s="131"/>
      <c r="O15" s="131"/>
      <c r="P15" s="132"/>
      <c r="Q15" s="132"/>
    </row>
    <row r="16" spans="1:17">
      <c r="A16" s="768">
        <v>108</v>
      </c>
      <c r="B16" s="769" t="s">
        <v>144</v>
      </c>
      <c r="C16" s="770">
        <v>40</v>
      </c>
      <c r="D16" s="770">
        <v>50</v>
      </c>
      <c r="E16" s="771" t="s">
        <v>11</v>
      </c>
      <c r="F16" s="772">
        <v>40</v>
      </c>
      <c r="G16" s="773">
        <v>40</v>
      </c>
      <c r="H16" s="774">
        <v>3</v>
      </c>
      <c r="I16" s="774">
        <v>0.3</v>
      </c>
      <c r="J16" s="774">
        <v>19.7</v>
      </c>
      <c r="K16" s="774">
        <v>94</v>
      </c>
      <c r="L16" s="775">
        <v>50</v>
      </c>
      <c r="M16" s="775">
        <v>50</v>
      </c>
      <c r="N16" s="776">
        <v>3.8</v>
      </c>
      <c r="O16" s="776">
        <v>0.4</v>
      </c>
      <c r="P16" s="776">
        <v>24.6</v>
      </c>
      <c r="Q16" s="774">
        <v>117.5</v>
      </c>
    </row>
    <row r="17" spans="1:17">
      <c r="A17" s="264">
        <v>101</v>
      </c>
      <c r="B17" s="420" t="s">
        <v>169</v>
      </c>
      <c r="C17" s="88">
        <v>13.5</v>
      </c>
      <c r="D17" s="88">
        <v>20</v>
      </c>
      <c r="E17" s="334" t="s">
        <v>70</v>
      </c>
      <c r="F17" s="47">
        <v>13.7</v>
      </c>
      <c r="G17" s="47">
        <v>13.5</v>
      </c>
      <c r="H17" s="52">
        <v>2.6</v>
      </c>
      <c r="I17" s="52">
        <v>2.6</v>
      </c>
      <c r="J17" s="52">
        <v>0</v>
      </c>
      <c r="K17" s="52">
        <v>35</v>
      </c>
      <c r="L17" s="279">
        <v>20.5</v>
      </c>
      <c r="M17" s="279">
        <v>20</v>
      </c>
      <c r="N17" s="52">
        <v>3.8</v>
      </c>
      <c r="O17" s="52">
        <v>3.8</v>
      </c>
      <c r="P17" s="52">
        <v>0</v>
      </c>
      <c r="Q17" s="52">
        <v>52</v>
      </c>
    </row>
    <row r="18" spans="1:17">
      <c r="A18" s="768">
        <v>112</v>
      </c>
      <c r="B18" s="769" t="s">
        <v>127</v>
      </c>
      <c r="C18" s="777">
        <v>140</v>
      </c>
      <c r="D18" s="770">
        <v>140</v>
      </c>
      <c r="E18" s="771" t="s">
        <v>57</v>
      </c>
      <c r="F18" s="775">
        <v>140</v>
      </c>
      <c r="G18" s="775">
        <v>140</v>
      </c>
      <c r="H18" s="776">
        <v>0.5</v>
      </c>
      <c r="I18" s="776">
        <v>0.5</v>
      </c>
      <c r="J18" s="776">
        <v>13.7</v>
      </c>
      <c r="K18" s="776">
        <v>66.2</v>
      </c>
      <c r="L18" s="775">
        <v>140</v>
      </c>
      <c r="M18" s="775">
        <v>140</v>
      </c>
      <c r="N18" s="776">
        <v>0.5</v>
      </c>
      <c r="O18" s="776">
        <v>0.5</v>
      </c>
      <c r="P18" s="776">
        <v>13.7</v>
      </c>
      <c r="Q18" s="776">
        <v>66.2</v>
      </c>
    </row>
    <row r="19" spans="1:17">
      <c r="A19" s="546"/>
      <c r="B19" s="436" t="s">
        <v>154</v>
      </c>
      <c r="C19" s="475"/>
      <c r="D19" s="476"/>
      <c r="E19" s="337"/>
      <c r="F19" s="42"/>
      <c r="G19" s="42"/>
      <c r="H19" s="58">
        <f>SUM(H6:H18)</f>
        <v>15.9</v>
      </c>
      <c r="I19" s="58">
        <f t="shared" ref="I19:Q19" si="0">SUM(I6:I18)</f>
        <v>14.1</v>
      </c>
      <c r="J19" s="58">
        <f t="shared" si="0"/>
        <v>76.400000000000006</v>
      </c>
      <c r="K19" s="58">
        <f t="shared" si="0"/>
        <v>551.20000000000005</v>
      </c>
      <c r="L19" s="58"/>
      <c r="M19" s="58"/>
      <c r="N19" s="58">
        <f t="shared" si="0"/>
        <v>19.900000000000002</v>
      </c>
      <c r="O19" s="58">
        <f t="shared" si="0"/>
        <v>17.7</v>
      </c>
      <c r="P19" s="58">
        <f t="shared" si="0"/>
        <v>90.3</v>
      </c>
      <c r="Q19" s="58">
        <f t="shared" si="0"/>
        <v>661.7</v>
      </c>
    </row>
    <row r="20" spans="1:17">
      <c r="A20" s="635"/>
      <c r="B20" s="632" t="s">
        <v>128</v>
      </c>
      <c r="C20" s="633"/>
      <c r="D20" s="633"/>
      <c r="E20" s="634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</row>
    <row r="21" spans="1:17">
      <c r="A21" s="592">
        <v>69</v>
      </c>
      <c r="B21" s="636" t="s">
        <v>175</v>
      </c>
      <c r="C21" s="89">
        <v>60</v>
      </c>
      <c r="D21" s="89">
        <v>100</v>
      </c>
      <c r="E21" s="173" t="s">
        <v>34</v>
      </c>
      <c r="F21" s="156">
        <v>37.200000000000003</v>
      </c>
      <c r="G21" s="156">
        <v>27</v>
      </c>
      <c r="H21" s="54">
        <v>1.6</v>
      </c>
      <c r="I21" s="54">
        <v>4.2</v>
      </c>
      <c r="J21" s="54">
        <v>5.4</v>
      </c>
      <c r="K21" s="54">
        <v>66.599999999999994</v>
      </c>
      <c r="L21" s="156">
        <v>62</v>
      </c>
      <c r="M21" s="270">
        <v>45</v>
      </c>
      <c r="N21" s="157">
        <v>2.8</v>
      </c>
      <c r="O21" s="157">
        <v>7.1</v>
      </c>
      <c r="P21" s="54">
        <v>9.1</v>
      </c>
      <c r="Q21" s="54">
        <v>111</v>
      </c>
    </row>
    <row r="22" spans="1:17">
      <c r="A22" s="592"/>
      <c r="B22" s="636"/>
      <c r="C22" s="477"/>
      <c r="D22" s="477"/>
      <c r="E22" s="173" t="s">
        <v>36</v>
      </c>
      <c r="F22" s="156">
        <v>19.2</v>
      </c>
      <c r="G22" s="156">
        <v>15</v>
      </c>
      <c r="H22" s="42"/>
      <c r="I22" s="42"/>
      <c r="J22" s="42"/>
      <c r="K22" s="42"/>
      <c r="L22" s="156">
        <v>32</v>
      </c>
      <c r="M22" s="270">
        <v>25</v>
      </c>
      <c r="N22" s="156"/>
      <c r="O22" s="156"/>
      <c r="P22" s="42"/>
      <c r="Q22" s="42"/>
    </row>
    <row r="23" spans="1:17">
      <c r="A23" s="592"/>
      <c r="B23" s="636"/>
      <c r="C23" s="477"/>
      <c r="D23" s="477"/>
      <c r="E23" s="173" t="s">
        <v>74</v>
      </c>
      <c r="F23" s="156">
        <v>15.6</v>
      </c>
      <c r="G23" s="156">
        <v>10.199999999999999</v>
      </c>
      <c r="H23" s="42"/>
      <c r="I23" s="42"/>
      <c r="J23" s="42"/>
      <c r="K23" s="42"/>
      <c r="L23" s="156">
        <v>26</v>
      </c>
      <c r="M23" s="270">
        <v>17</v>
      </c>
      <c r="N23" s="156"/>
      <c r="O23" s="156"/>
      <c r="P23" s="42"/>
      <c r="Q23" s="42"/>
    </row>
    <row r="24" spans="1:17">
      <c r="A24" s="592"/>
      <c r="B24" s="636"/>
      <c r="C24" s="477"/>
      <c r="D24" s="477"/>
      <c r="E24" s="173" t="s">
        <v>225</v>
      </c>
      <c r="F24" s="156">
        <v>5.8</v>
      </c>
      <c r="G24" s="156">
        <v>4.8</v>
      </c>
      <c r="H24" s="42"/>
      <c r="I24" s="42"/>
      <c r="J24" s="42"/>
      <c r="K24" s="42"/>
      <c r="L24" s="156">
        <v>9.6</v>
      </c>
      <c r="M24" s="156">
        <v>8</v>
      </c>
      <c r="N24" s="156"/>
      <c r="O24" s="156"/>
      <c r="P24" s="42"/>
      <c r="Q24" s="42"/>
    </row>
    <row r="25" spans="1:17" ht="16.5" customHeight="1">
      <c r="A25" s="592"/>
      <c r="B25" s="636"/>
      <c r="C25" s="145"/>
      <c r="D25" s="160"/>
      <c r="E25" s="173" t="s">
        <v>38</v>
      </c>
      <c r="F25" s="156">
        <v>6</v>
      </c>
      <c r="G25" s="156">
        <v>6</v>
      </c>
      <c r="H25" s="131"/>
      <c r="I25" s="131"/>
      <c r="J25" s="131"/>
      <c r="K25" s="131"/>
      <c r="L25" s="270">
        <v>7</v>
      </c>
      <c r="M25" s="270">
        <v>7</v>
      </c>
      <c r="N25" s="156"/>
      <c r="O25" s="156"/>
      <c r="P25" s="129"/>
      <c r="Q25" s="129"/>
    </row>
    <row r="26" spans="1:17" ht="15.75" customHeight="1">
      <c r="A26" s="637">
        <v>153</v>
      </c>
      <c r="B26" s="640" t="s">
        <v>236</v>
      </c>
      <c r="C26" s="149">
        <v>200</v>
      </c>
      <c r="D26" s="149">
        <v>250</v>
      </c>
      <c r="E26" s="138" t="s">
        <v>237</v>
      </c>
      <c r="F26" s="139">
        <v>32</v>
      </c>
      <c r="G26" s="139">
        <v>32</v>
      </c>
      <c r="H26" s="188">
        <v>7.3</v>
      </c>
      <c r="I26" s="188">
        <v>5.7</v>
      </c>
      <c r="J26" s="188">
        <v>12.8</v>
      </c>
      <c r="K26" s="188">
        <v>133</v>
      </c>
      <c r="L26" s="139">
        <v>40</v>
      </c>
      <c r="M26" s="139">
        <v>40</v>
      </c>
      <c r="N26" s="164">
        <v>9.1999999999999993</v>
      </c>
      <c r="O26" s="164">
        <v>7.2</v>
      </c>
      <c r="P26" s="164">
        <v>16</v>
      </c>
      <c r="Q26" s="164">
        <v>166</v>
      </c>
    </row>
    <row r="27" spans="1:17" ht="15" customHeight="1">
      <c r="A27" s="638"/>
      <c r="B27" s="641"/>
      <c r="C27" s="149"/>
      <c r="D27" s="189"/>
      <c r="E27" s="138" t="s">
        <v>34</v>
      </c>
      <c r="F27" s="139">
        <v>75</v>
      </c>
      <c r="G27" s="139">
        <v>56</v>
      </c>
      <c r="H27" s="153"/>
      <c r="I27" s="153"/>
      <c r="J27" s="153"/>
      <c r="K27" s="153"/>
      <c r="L27" s="139">
        <v>93.2</v>
      </c>
      <c r="M27" s="139">
        <v>70</v>
      </c>
      <c r="N27" s="152"/>
      <c r="O27" s="152"/>
      <c r="P27" s="152"/>
      <c r="Q27" s="168"/>
    </row>
    <row r="28" spans="1:17">
      <c r="A28" s="638"/>
      <c r="B28" s="641"/>
      <c r="C28" s="190"/>
      <c r="D28" s="189"/>
      <c r="E28" s="138" t="s">
        <v>71</v>
      </c>
      <c r="F28" s="139">
        <v>4</v>
      </c>
      <c r="G28" s="139">
        <v>4</v>
      </c>
      <c r="H28" s="153"/>
      <c r="I28" s="153"/>
      <c r="J28" s="153"/>
      <c r="K28" s="153"/>
      <c r="L28" s="139">
        <v>5</v>
      </c>
      <c r="M28" s="139">
        <v>5</v>
      </c>
      <c r="N28" s="152"/>
      <c r="O28" s="152"/>
      <c r="P28" s="152"/>
      <c r="Q28" s="168"/>
    </row>
    <row r="29" spans="1:17">
      <c r="A29" s="638"/>
      <c r="B29" s="641"/>
      <c r="C29" s="190"/>
      <c r="D29" s="189"/>
      <c r="E29" s="138" t="s">
        <v>36</v>
      </c>
      <c r="F29" s="139">
        <v>16</v>
      </c>
      <c r="G29" s="139">
        <v>12.8</v>
      </c>
      <c r="H29" s="153"/>
      <c r="I29" s="153"/>
      <c r="J29" s="153"/>
      <c r="K29" s="153"/>
      <c r="L29" s="139">
        <v>20</v>
      </c>
      <c r="M29" s="139">
        <v>16</v>
      </c>
      <c r="N29" s="152"/>
      <c r="O29" s="152"/>
      <c r="P29" s="152"/>
      <c r="Q29" s="168"/>
    </row>
    <row r="30" spans="1:17">
      <c r="A30" s="638"/>
      <c r="B30" s="641"/>
      <c r="C30" s="190"/>
      <c r="D30" s="189"/>
      <c r="E30" s="138" t="s">
        <v>35</v>
      </c>
      <c r="F30" s="139">
        <v>7.6</v>
      </c>
      <c r="G30" s="139">
        <v>6.4</v>
      </c>
      <c r="H30" s="153"/>
      <c r="I30" s="153"/>
      <c r="J30" s="153"/>
      <c r="K30" s="153"/>
      <c r="L30" s="139">
        <v>9.5</v>
      </c>
      <c r="M30" s="139">
        <v>8</v>
      </c>
      <c r="N30" s="152"/>
      <c r="O30" s="152"/>
      <c r="P30" s="152"/>
      <c r="Q30" s="168"/>
    </row>
    <row r="31" spans="1:17">
      <c r="A31" s="638"/>
      <c r="B31" s="641"/>
      <c r="C31" s="190"/>
      <c r="D31" s="189"/>
      <c r="E31" s="138" t="s">
        <v>238</v>
      </c>
      <c r="F31" s="139">
        <v>3</v>
      </c>
      <c r="G31" s="139">
        <v>3</v>
      </c>
      <c r="H31" s="153"/>
      <c r="I31" s="153"/>
      <c r="J31" s="153"/>
      <c r="K31" s="153"/>
      <c r="L31" s="139">
        <v>3.5</v>
      </c>
      <c r="M31" s="139">
        <v>3.5</v>
      </c>
      <c r="N31" s="152"/>
      <c r="O31" s="152"/>
      <c r="P31" s="152"/>
      <c r="Q31" s="168"/>
    </row>
    <row r="32" spans="1:17">
      <c r="A32" s="638"/>
      <c r="B32" s="641"/>
      <c r="C32" s="190"/>
      <c r="D32" s="189" t="s">
        <v>86</v>
      </c>
      <c r="E32" s="138" t="s">
        <v>39</v>
      </c>
      <c r="F32" s="139">
        <v>5</v>
      </c>
      <c r="G32" s="139">
        <v>5</v>
      </c>
      <c r="H32" s="153"/>
      <c r="I32" s="153"/>
      <c r="J32" s="153"/>
      <c r="K32" s="153"/>
      <c r="L32" s="139">
        <v>5</v>
      </c>
      <c r="M32" s="139">
        <v>5</v>
      </c>
      <c r="N32" s="152"/>
      <c r="O32" s="152"/>
      <c r="P32" s="152"/>
      <c r="Q32" s="168"/>
    </row>
    <row r="33" spans="1:17">
      <c r="A33" s="638"/>
      <c r="B33" s="641"/>
      <c r="C33" s="190"/>
      <c r="D33" s="191"/>
      <c r="E33" s="192" t="s">
        <v>180</v>
      </c>
      <c r="F33" s="193">
        <v>24</v>
      </c>
      <c r="G33" s="193">
        <v>15</v>
      </c>
      <c r="H33" s="168">
        <v>3.5</v>
      </c>
      <c r="I33" s="168">
        <v>2.4</v>
      </c>
      <c r="J33" s="168">
        <v>0.1</v>
      </c>
      <c r="K33" s="168">
        <v>36</v>
      </c>
      <c r="L33" s="218">
        <v>24</v>
      </c>
      <c r="M33" s="218">
        <v>15</v>
      </c>
      <c r="N33" s="168">
        <v>3.5</v>
      </c>
      <c r="O33" s="168">
        <v>2.4</v>
      </c>
      <c r="P33" s="168">
        <v>0.1</v>
      </c>
      <c r="Q33" s="168">
        <v>36</v>
      </c>
    </row>
    <row r="34" spans="1:17" ht="17.25" customHeight="1">
      <c r="A34" s="639"/>
      <c r="B34" s="642"/>
      <c r="C34" s="190"/>
      <c r="D34" s="195"/>
      <c r="E34" s="138" t="s">
        <v>120</v>
      </c>
      <c r="F34" s="139">
        <v>1</v>
      </c>
      <c r="G34" s="139">
        <v>1</v>
      </c>
      <c r="H34" s="153"/>
      <c r="I34" s="153"/>
      <c r="J34" s="153"/>
      <c r="K34" s="153"/>
      <c r="L34" s="139">
        <v>2</v>
      </c>
      <c r="M34" s="139">
        <v>2</v>
      </c>
      <c r="N34" s="152"/>
      <c r="O34" s="152"/>
      <c r="P34" s="152"/>
      <c r="Q34" s="168"/>
    </row>
    <row r="35" spans="1:17">
      <c r="A35" s="629">
        <v>381</v>
      </c>
      <c r="B35" s="627" t="s">
        <v>243</v>
      </c>
      <c r="C35" s="190" t="s">
        <v>242</v>
      </c>
      <c r="D35" s="438" t="s">
        <v>173</v>
      </c>
      <c r="E35" s="149" t="s">
        <v>239</v>
      </c>
      <c r="F35" s="219">
        <v>81</v>
      </c>
      <c r="G35" s="219">
        <v>60</v>
      </c>
      <c r="H35" s="241">
        <v>12.4</v>
      </c>
      <c r="I35" s="241">
        <v>12.2</v>
      </c>
      <c r="J35" s="241">
        <v>10</v>
      </c>
      <c r="K35" s="241">
        <v>200</v>
      </c>
      <c r="L35" s="219">
        <v>116</v>
      </c>
      <c r="M35" s="219">
        <v>86</v>
      </c>
      <c r="N35" s="151">
        <v>17.8</v>
      </c>
      <c r="O35" s="151">
        <v>17.5</v>
      </c>
      <c r="P35" s="151">
        <v>14.3</v>
      </c>
      <c r="Q35" s="152">
        <v>286</v>
      </c>
    </row>
    <row r="36" spans="1:17" ht="13.5" customHeight="1">
      <c r="A36" s="630"/>
      <c r="B36" s="628"/>
      <c r="C36" s="190"/>
      <c r="D36" s="195"/>
      <c r="E36" s="149" t="s">
        <v>240</v>
      </c>
      <c r="F36" s="219">
        <v>13</v>
      </c>
      <c r="G36" s="219">
        <v>13</v>
      </c>
      <c r="H36" s="153"/>
      <c r="I36" s="153"/>
      <c r="J36" s="153"/>
      <c r="K36" s="153"/>
      <c r="L36" s="219">
        <v>16</v>
      </c>
      <c r="M36" s="219">
        <v>16</v>
      </c>
      <c r="N36" s="152"/>
      <c r="O36" s="152"/>
      <c r="P36" s="152"/>
      <c r="Q36" s="152"/>
    </row>
    <row r="37" spans="1:17" ht="13.5" customHeight="1">
      <c r="A37" s="630"/>
      <c r="B37" s="628"/>
      <c r="C37" s="190"/>
      <c r="D37" s="195"/>
      <c r="E37" s="149" t="s">
        <v>50</v>
      </c>
      <c r="F37" s="219">
        <v>16</v>
      </c>
      <c r="G37" s="219">
        <v>16</v>
      </c>
      <c r="H37" s="153"/>
      <c r="I37" s="153"/>
      <c r="J37" s="153"/>
      <c r="K37" s="153"/>
      <c r="L37" s="219">
        <v>23</v>
      </c>
      <c r="M37" s="219">
        <v>23</v>
      </c>
      <c r="N37" s="152"/>
      <c r="O37" s="152"/>
      <c r="P37" s="152"/>
      <c r="Q37" s="152"/>
    </row>
    <row r="38" spans="1:17" ht="13.5" customHeight="1">
      <c r="A38" s="630"/>
      <c r="B38" s="628"/>
      <c r="C38" s="190"/>
      <c r="D38" s="195"/>
      <c r="E38" s="154" t="s">
        <v>171</v>
      </c>
      <c r="F38" s="150">
        <v>5</v>
      </c>
      <c r="G38" s="150">
        <v>5</v>
      </c>
      <c r="H38" s="153"/>
      <c r="I38" s="153"/>
      <c r="J38" s="153"/>
      <c r="K38" s="153"/>
      <c r="L38" s="150">
        <v>7</v>
      </c>
      <c r="M38" s="150">
        <v>7</v>
      </c>
      <c r="N38" s="152"/>
      <c r="O38" s="152"/>
      <c r="P38" s="152"/>
      <c r="Q38" s="152"/>
    </row>
    <row r="39" spans="1:17" ht="13.5" customHeight="1">
      <c r="A39" s="630"/>
      <c r="B39" s="628"/>
      <c r="C39" s="190"/>
      <c r="D39" s="195"/>
      <c r="E39" s="220" t="s">
        <v>295</v>
      </c>
      <c r="F39" s="221"/>
      <c r="G39" s="222">
        <v>50</v>
      </c>
      <c r="H39" s="152"/>
      <c r="I39" s="152"/>
      <c r="J39" s="152"/>
      <c r="K39" s="152"/>
      <c r="L39" s="221"/>
      <c r="M39" s="222">
        <v>50</v>
      </c>
      <c r="N39" s="152"/>
      <c r="O39" s="152"/>
      <c r="P39" s="152"/>
      <c r="Q39" s="152"/>
    </row>
    <row r="40" spans="1:17" ht="13.5" customHeight="1">
      <c r="A40" s="630"/>
      <c r="B40" s="628"/>
      <c r="C40" s="190"/>
      <c r="D40" s="195"/>
      <c r="E40" s="149" t="s">
        <v>50</v>
      </c>
      <c r="F40" s="150">
        <v>50</v>
      </c>
      <c r="G40" s="150">
        <v>50</v>
      </c>
      <c r="H40" s="153"/>
      <c r="I40" s="153"/>
      <c r="J40" s="153"/>
      <c r="K40" s="153"/>
      <c r="L40" s="150">
        <v>50</v>
      </c>
      <c r="M40" s="150">
        <v>50</v>
      </c>
      <c r="N40" s="152"/>
      <c r="O40" s="152"/>
      <c r="P40" s="152"/>
      <c r="Q40" s="152"/>
    </row>
    <row r="41" spans="1:17" ht="13.5" customHeight="1">
      <c r="A41" s="630"/>
      <c r="B41" s="628"/>
      <c r="C41" s="190"/>
      <c r="D41" s="195"/>
      <c r="E41" s="149" t="s">
        <v>85</v>
      </c>
      <c r="F41" s="150">
        <v>2.5</v>
      </c>
      <c r="G41" s="150">
        <v>2.5</v>
      </c>
      <c r="H41" s="153"/>
      <c r="I41" s="153"/>
      <c r="J41" s="153"/>
      <c r="K41" s="153"/>
      <c r="L41" s="150">
        <v>2.5</v>
      </c>
      <c r="M41" s="150">
        <v>2.5</v>
      </c>
      <c r="N41" s="152"/>
      <c r="O41" s="152"/>
      <c r="P41" s="152"/>
      <c r="Q41" s="152"/>
    </row>
    <row r="42" spans="1:17" ht="13.5" customHeight="1">
      <c r="A42" s="630"/>
      <c r="B42" s="628"/>
      <c r="C42" s="190"/>
      <c r="D42" s="195"/>
      <c r="E42" s="149" t="s">
        <v>171</v>
      </c>
      <c r="F42" s="150">
        <v>2.5</v>
      </c>
      <c r="G42" s="150">
        <v>2.5</v>
      </c>
      <c r="H42" s="153"/>
      <c r="I42" s="153"/>
      <c r="J42" s="153"/>
      <c r="K42" s="153"/>
      <c r="L42" s="150">
        <v>2.5</v>
      </c>
      <c r="M42" s="150">
        <v>2.5</v>
      </c>
      <c r="N42" s="152"/>
      <c r="O42" s="152"/>
      <c r="P42" s="152"/>
      <c r="Q42" s="152"/>
    </row>
    <row r="43" spans="1:17">
      <c r="A43" s="630"/>
      <c r="B43" s="628"/>
      <c r="C43" s="439"/>
      <c r="D43" s="195"/>
      <c r="E43" s="149" t="s">
        <v>32</v>
      </c>
      <c r="F43" s="150">
        <v>0.5</v>
      </c>
      <c r="G43" s="150">
        <v>0.5</v>
      </c>
      <c r="H43" s="153"/>
      <c r="I43" s="153"/>
      <c r="J43" s="153"/>
      <c r="K43" s="153"/>
      <c r="L43" s="150">
        <v>0.5</v>
      </c>
      <c r="M43" s="150">
        <v>0.5</v>
      </c>
      <c r="N43" s="152"/>
      <c r="O43" s="152"/>
      <c r="P43" s="152"/>
      <c r="Q43" s="152"/>
    </row>
    <row r="44" spans="1:17" ht="15" customHeight="1">
      <c r="A44" s="586" t="s">
        <v>294</v>
      </c>
      <c r="B44" s="588" t="s">
        <v>428</v>
      </c>
      <c r="C44" s="778">
        <v>150</v>
      </c>
      <c r="D44" s="88">
        <v>180</v>
      </c>
      <c r="E44" s="138" t="s">
        <v>34</v>
      </c>
      <c r="F44" s="140">
        <v>64.5</v>
      </c>
      <c r="G44" s="140">
        <v>48</v>
      </c>
      <c r="H44" s="168">
        <v>2.7</v>
      </c>
      <c r="I44" s="168">
        <v>8</v>
      </c>
      <c r="J44" s="168">
        <v>12.6</v>
      </c>
      <c r="K44" s="168">
        <v>133</v>
      </c>
      <c r="L44" s="218">
        <v>77.400000000000006</v>
      </c>
      <c r="M44" s="49">
        <v>57.6</v>
      </c>
      <c r="N44" s="54">
        <v>3.3</v>
      </c>
      <c r="O44" s="54">
        <v>9.6</v>
      </c>
      <c r="P44" s="54">
        <v>15.1</v>
      </c>
      <c r="Q44" s="54">
        <v>160</v>
      </c>
    </row>
    <row r="45" spans="1:17" ht="15" customHeight="1">
      <c r="A45" s="587"/>
      <c r="B45" s="589"/>
      <c r="C45" s="88"/>
      <c r="D45" s="88"/>
      <c r="E45" s="138" t="s">
        <v>36</v>
      </c>
      <c r="F45" s="140">
        <v>30</v>
      </c>
      <c r="G45" s="140">
        <v>24</v>
      </c>
      <c r="H45" s="168"/>
      <c r="I45" s="168"/>
      <c r="J45" s="168"/>
      <c r="K45" s="168"/>
      <c r="L45" s="218">
        <v>36</v>
      </c>
      <c r="M45" s="49">
        <v>28.8</v>
      </c>
      <c r="N45" s="54"/>
      <c r="O45" s="54"/>
      <c r="P45" s="54"/>
      <c r="Q45" s="54"/>
    </row>
    <row r="46" spans="1:17" ht="15" customHeight="1">
      <c r="A46" s="587"/>
      <c r="B46" s="589"/>
      <c r="C46" s="88"/>
      <c r="D46" s="88"/>
      <c r="E46" s="138" t="s">
        <v>259</v>
      </c>
      <c r="F46" s="140">
        <v>73.5</v>
      </c>
      <c r="G46" s="140">
        <v>54</v>
      </c>
      <c r="H46" s="168"/>
      <c r="I46" s="168"/>
      <c r="J46" s="168"/>
      <c r="K46" s="168"/>
      <c r="L46" s="218">
        <v>88.2</v>
      </c>
      <c r="M46" s="49">
        <v>64.8</v>
      </c>
      <c r="N46" s="54"/>
      <c r="O46" s="54"/>
      <c r="P46" s="54"/>
      <c r="Q46" s="54"/>
    </row>
    <row r="47" spans="1:17" ht="15" customHeight="1">
      <c r="A47" s="587"/>
      <c r="B47" s="589"/>
      <c r="C47" s="88"/>
      <c r="D47" s="88"/>
      <c r="E47" s="138" t="s">
        <v>260</v>
      </c>
      <c r="F47" s="140">
        <v>11.3</v>
      </c>
      <c r="G47" s="140">
        <v>7.5</v>
      </c>
      <c r="H47" s="168"/>
      <c r="I47" s="168"/>
      <c r="J47" s="168"/>
      <c r="K47" s="168"/>
      <c r="L47" s="218">
        <v>13.5</v>
      </c>
      <c r="M47" s="49">
        <v>9</v>
      </c>
      <c r="N47" s="54"/>
      <c r="O47" s="54"/>
      <c r="P47" s="54"/>
      <c r="Q47" s="54"/>
    </row>
    <row r="48" spans="1:17" ht="15" customHeight="1">
      <c r="A48" s="587"/>
      <c r="B48" s="589"/>
      <c r="C48" s="88"/>
      <c r="D48" s="88"/>
      <c r="E48" s="138" t="s">
        <v>171</v>
      </c>
      <c r="F48" s="140">
        <v>6</v>
      </c>
      <c r="G48" s="140">
        <v>6</v>
      </c>
      <c r="H48" s="168"/>
      <c r="I48" s="168"/>
      <c r="J48" s="168"/>
      <c r="K48" s="168"/>
      <c r="L48" s="218">
        <v>7</v>
      </c>
      <c r="M48" s="49">
        <v>7</v>
      </c>
      <c r="N48" s="54"/>
      <c r="O48" s="54"/>
      <c r="P48" s="54"/>
      <c r="Q48" s="54"/>
    </row>
    <row r="49" spans="1:17" ht="15" customHeight="1">
      <c r="A49" s="587"/>
      <c r="B49" s="589"/>
      <c r="C49" s="88"/>
      <c r="D49" s="88"/>
      <c r="E49" s="170" t="s">
        <v>284</v>
      </c>
      <c r="F49" s="170"/>
      <c r="G49" s="213">
        <v>50</v>
      </c>
      <c r="H49" s="171"/>
      <c r="I49" s="171"/>
      <c r="J49" s="171"/>
      <c r="K49" s="171"/>
      <c r="L49" s="213"/>
      <c r="M49" s="213">
        <v>50</v>
      </c>
      <c r="N49" s="171"/>
      <c r="O49" s="171"/>
      <c r="P49" s="171"/>
      <c r="Q49" s="171"/>
    </row>
    <row r="50" spans="1:17" ht="15" customHeight="1">
      <c r="A50" s="587"/>
      <c r="B50" s="589"/>
      <c r="C50" s="88"/>
      <c r="D50" s="88"/>
      <c r="E50" s="138" t="s">
        <v>85</v>
      </c>
      <c r="F50" s="139">
        <v>1.3</v>
      </c>
      <c r="G50" s="139">
        <v>1.3</v>
      </c>
      <c r="H50" s="168"/>
      <c r="I50" s="168"/>
      <c r="J50" s="168"/>
      <c r="K50" s="168"/>
      <c r="L50" s="139">
        <v>1.3</v>
      </c>
      <c r="M50" s="139">
        <v>1.3</v>
      </c>
      <c r="N50" s="54"/>
      <c r="O50" s="54"/>
      <c r="P50" s="54"/>
      <c r="Q50" s="54"/>
    </row>
    <row r="51" spans="1:17" ht="15" customHeight="1">
      <c r="A51" s="587"/>
      <c r="B51" s="589"/>
      <c r="C51" s="88"/>
      <c r="D51" s="88"/>
      <c r="E51" s="138" t="s">
        <v>171</v>
      </c>
      <c r="F51" s="139">
        <v>1.2</v>
      </c>
      <c r="G51" s="139">
        <v>1.2</v>
      </c>
      <c r="H51" s="168"/>
      <c r="I51" s="168"/>
      <c r="J51" s="168"/>
      <c r="K51" s="168"/>
      <c r="L51" s="139">
        <v>1.2</v>
      </c>
      <c r="M51" s="139">
        <v>1.2</v>
      </c>
      <c r="N51" s="54"/>
      <c r="O51" s="54"/>
      <c r="P51" s="54"/>
      <c r="Q51" s="54"/>
    </row>
    <row r="52" spans="1:17" ht="15" customHeight="1">
      <c r="A52" s="587"/>
      <c r="B52" s="590"/>
      <c r="C52" s="88"/>
      <c r="D52" s="88"/>
      <c r="E52" s="138" t="s">
        <v>39</v>
      </c>
      <c r="F52" s="268">
        <v>13</v>
      </c>
      <c r="G52" s="268">
        <v>13</v>
      </c>
      <c r="H52" s="168"/>
      <c r="I52" s="168"/>
      <c r="J52" s="168"/>
      <c r="K52" s="168"/>
      <c r="L52" s="268">
        <v>13</v>
      </c>
      <c r="M52" s="268">
        <v>13</v>
      </c>
      <c r="N52" s="54"/>
      <c r="O52" s="54"/>
      <c r="P52" s="54"/>
      <c r="Q52" s="54"/>
    </row>
    <row r="53" spans="1:17" ht="13.5" customHeight="1">
      <c r="A53" s="542">
        <v>511</v>
      </c>
      <c r="B53" s="612" t="s">
        <v>234</v>
      </c>
      <c r="C53" s="88">
        <v>200</v>
      </c>
      <c r="D53" s="88">
        <v>200</v>
      </c>
      <c r="E53" s="297" t="s">
        <v>42</v>
      </c>
      <c r="F53" s="271">
        <v>30</v>
      </c>
      <c r="G53" s="271">
        <v>30</v>
      </c>
      <c r="H53" s="54">
        <v>0.3</v>
      </c>
      <c r="I53" s="54">
        <v>0.1</v>
      </c>
      <c r="J53" s="54">
        <v>17.2</v>
      </c>
      <c r="K53" s="54">
        <v>71</v>
      </c>
      <c r="L53" s="271">
        <v>30</v>
      </c>
      <c r="M53" s="271">
        <v>30</v>
      </c>
      <c r="N53" s="54">
        <v>0.3</v>
      </c>
      <c r="O53" s="54">
        <v>0.1</v>
      </c>
      <c r="P53" s="54">
        <v>17.2</v>
      </c>
      <c r="Q53" s="54">
        <v>71</v>
      </c>
    </row>
    <row r="54" spans="1:17">
      <c r="A54" s="542"/>
      <c r="B54" s="612"/>
      <c r="C54" s="51"/>
      <c r="D54" s="442"/>
      <c r="E54" s="297" t="s">
        <v>32</v>
      </c>
      <c r="F54" s="271">
        <v>13</v>
      </c>
      <c r="G54" s="271">
        <v>13</v>
      </c>
      <c r="H54" s="42"/>
      <c r="I54" s="42"/>
      <c r="J54" s="42"/>
      <c r="K54" s="42"/>
      <c r="L54" s="271">
        <v>13</v>
      </c>
      <c r="M54" s="271">
        <v>13</v>
      </c>
      <c r="N54" s="54"/>
      <c r="O54" s="54"/>
      <c r="P54" s="54"/>
      <c r="Q54" s="54"/>
    </row>
    <row r="55" spans="1:17">
      <c r="A55" s="118">
        <v>108</v>
      </c>
      <c r="B55" s="428" t="s">
        <v>144</v>
      </c>
      <c r="C55" s="56">
        <v>50</v>
      </c>
      <c r="D55" s="56">
        <v>60</v>
      </c>
      <c r="E55" s="297" t="s">
        <v>11</v>
      </c>
      <c r="F55" s="271">
        <v>50</v>
      </c>
      <c r="G55" s="271">
        <v>50</v>
      </c>
      <c r="H55" s="54">
        <v>3.8</v>
      </c>
      <c r="I55" s="54">
        <v>0.4</v>
      </c>
      <c r="J55" s="54">
        <v>24.6</v>
      </c>
      <c r="K55" s="54">
        <v>117</v>
      </c>
      <c r="L55" s="271">
        <v>60</v>
      </c>
      <c r="M55" s="271">
        <v>60</v>
      </c>
      <c r="N55" s="86">
        <v>4.5999999999999996</v>
      </c>
      <c r="O55" s="86">
        <v>0.5</v>
      </c>
      <c r="P55" s="86">
        <v>29.5</v>
      </c>
      <c r="Q55" s="54">
        <v>140</v>
      </c>
    </row>
    <row r="56" spans="1:17">
      <c r="A56" s="118">
        <v>109</v>
      </c>
      <c r="B56" s="428" t="s">
        <v>151</v>
      </c>
      <c r="C56" s="56">
        <v>50</v>
      </c>
      <c r="D56" s="56">
        <v>70</v>
      </c>
      <c r="E56" s="297" t="s">
        <v>15</v>
      </c>
      <c r="F56" s="271">
        <v>50</v>
      </c>
      <c r="G56" s="271">
        <v>50</v>
      </c>
      <c r="H56" s="54">
        <v>3.3</v>
      </c>
      <c r="I56" s="54">
        <v>0.6</v>
      </c>
      <c r="J56" s="54">
        <v>16.7</v>
      </c>
      <c r="K56" s="54">
        <v>87</v>
      </c>
      <c r="L56" s="271">
        <v>70</v>
      </c>
      <c r="M56" s="271">
        <v>70</v>
      </c>
      <c r="N56" s="86">
        <v>4.5999999999999996</v>
      </c>
      <c r="O56" s="86">
        <v>0.8</v>
      </c>
      <c r="P56" s="86">
        <v>23.4</v>
      </c>
      <c r="Q56" s="54">
        <v>121</v>
      </c>
    </row>
    <row r="57" spans="1:17">
      <c r="A57" s="631"/>
      <c r="B57" s="349" t="s">
        <v>174</v>
      </c>
      <c r="C57" s="476"/>
      <c r="D57" s="465"/>
      <c r="E57" s="337"/>
      <c r="F57" s="42"/>
      <c r="G57" s="42"/>
      <c r="H57" s="58">
        <f>SUM(H21:H56)</f>
        <v>34.9</v>
      </c>
      <c r="I57" s="58">
        <f>SUM(I21:I56)</f>
        <v>33.6</v>
      </c>
      <c r="J57" s="58">
        <f>SUM(J21:J56)</f>
        <v>99.40000000000002</v>
      </c>
      <c r="K57" s="58">
        <f>SUM(K21:K56)</f>
        <v>843.6</v>
      </c>
      <c r="L57" s="58"/>
      <c r="M57" s="58"/>
      <c r="N57" s="58">
        <f t="shared" ref="N57:Q57" si="1">SUM(N21:N56)</f>
        <v>46.099999999999994</v>
      </c>
      <c r="O57" s="58">
        <f t="shared" si="1"/>
        <v>45.2</v>
      </c>
      <c r="P57" s="58">
        <f t="shared" si="1"/>
        <v>124.69999999999999</v>
      </c>
      <c r="Q57" s="58">
        <f t="shared" si="1"/>
        <v>1091</v>
      </c>
    </row>
    <row r="58" spans="1:17">
      <c r="A58" s="631"/>
      <c r="B58" s="349" t="s">
        <v>155</v>
      </c>
      <c r="C58" s="476"/>
      <c r="D58" s="465"/>
      <c r="E58" s="337"/>
      <c r="F58" s="42"/>
      <c r="G58" s="42"/>
      <c r="H58" s="58">
        <f>H57+H19</f>
        <v>50.8</v>
      </c>
      <c r="I58" s="58">
        <f>I57+I19</f>
        <v>47.7</v>
      </c>
      <c r="J58" s="58">
        <f>J57+J19</f>
        <v>175.8</v>
      </c>
      <c r="K58" s="58">
        <f>K57+K19</f>
        <v>1394.8000000000002</v>
      </c>
      <c r="L58" s="58"/>
      <c r="M58" s="58"/>
      <c r="N58" s="58">
        <f>N57+N19</f>
        <v>66</v>
      </c>
      <c r="O58" s="58">
        <f>O57+O19</f>
        <v>62.900000000000006</v>
      </c>
      <c r="P58" s="58">
        <f>P57+P19</f>
        <v>215</v>
      </c>
      <c r="Q58" s="58">
        <f>Q57+Q19</f>
        <v>1752.7</v>
      </c>
    </row>
    <row r="59" spans="1:17">
      <c r="A59" s="33"/>
      <c r="B59" s="601" t="s">
        <v>134</v>
      </c>
      <c r="C59" s="602"/>
      <c r="D59" s="602"/>
      <c r="E59" s="60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" customHeight="1">
      <c r="A60" s="542">
        <v>25</v>
      </c>
      <c r="B60" s="549" t="s">
        <v>204</v>
      </c>
      <c r="C60" s="51"/>
      <c r="D60" s="55">
        <v>100</v>
      </c>
      <c r="E60" s="192" t="s">
        <v>36</v>
      </c>
      <c r="F60" s="271">
        <v>20</v>
      </c>
      <c r="G60" s="271">
        <v>16</v>
      </c>
      <c r="H60" s="54">
        <v>1.1000000000000001</v>
      </c>
      <c r="I60" s="54">
        <v>6.1</v>
      </c>
      <c r="J60" s="54">
        <v>3.7</v>
      </c>
      <c r="K60" s="54">
        <v>65</v>
      </c>
      <c r="L60" s="33"/>
      <c r="M60" s="33"/>
      <c r="N60" s="33"/>
      <c r="O60" s="33"/>
      <c r="P60" s="33"/>
      <c r="Q60" s="33"/>
    </row>
    <row r="61" spans="1:17" ht="15" customHeight="1">
      <c r="A61" s="542"/>
      <c r="B61" s="549"/>
      <c r="C61" s="51"/>
      <c r="D61" s="55"/>
      <c r="E61" s="192" t="s">
        <v>59</v>
      </c>
      <c r="F61" s="271">
        <v>29.4</v>
      </c>
      <c r="G61" s="271">
        <v>25</v>
      </c>
      <c r="H61" s="42"/>
      <c r="I61" s="42"/>
      <c r="J61" s="42"/>
      <c r="K61" s="42"/>
      <c r="L61" s="33"/>
      <c r="M61" s="33"/>
      <c r="N61" s="33"/>
      <c r="O61" s="33"/>
      <c r="P61" s="33"/>
      <c r="Q61" s="33"/>
    </row>
    <row r="62" spans="1:17" ht="15" customHeight="1">
      <c r="A62" s="542"/>
      <c r="B62" s="549"/>
      <c r="C62" s="51"/>
      <c r="D62" s="55"/>
      <c r="E62" s="192" t="s">
        <v>60</v>
      </c>
      <c r="F62" s="271">
        <v>36.799999999999997</v>
      </c>
      <c r="G62" s="271">
        <v>35</v>
      </c>
      <c r="H62" s="42"/>
      <c r="I62" s="42"/>
      <c r="J62" s="42"/>
      <c r="K62" s="42"/>
      <c r="L62" s="33"/>
      <c r="M62" s="33"/>
      <c r="N62" s="33"/>
      <c r="O62" s="33"/>
      <c r="P62" s="33"/>
      <c r="Q62" s="33"/>
    </row>
    <row r="63" spans="1:17" ht="15" customHeight="1">
      <c r="A63" s="542"/>
      <c r="B63" s="549"/>
      <c r="C63" s="51"/>
      <c r="D63" s="55"/>
      <c r="E63" s="192" t="s">
        <v>43</v>
      </c>
      <c r="F63" s="271">
        <v>23.8</v>
      </c>
      <c r="G63" s="271">
        <v>19</v>
      </c>
      <c r="H63" s="42"/>
      <c r="I63" s="42"/>
      <c r="J63" s="42"/>
      <c r="K63" s="42"/>
      <c r="L63" s="33"/>
      <c r="M63" s="33"/>
      <c r="N63" s="33"/>
      <c r="O63" s="33"/>
      <c r="P63" s="33"/>
      <c r="Q63" s="33"/>
    </row>
    <row r="64" spans="1:17" ht="15" customHeight="1">
      <c r="A64" s="542"/>
      <c r="B64" s="549"/>
      <c r="C64" s="51"/>
      <c r="D64" s="55"/>
      <c r="E64" s="192" t="s">
        <v>38</v>
      </c>
      <c r="F64" s="271">
        <v>6</v>
      </c>
      <c r="G64" s="271">
        <v>6</v>
      </c>
      <c r="H64" s="42"/>
      <c r="I64" s="42"/>
      <c r="J64" s="42"/>
      <c r="K64" s="42"/>
      <c r="L64" s="33"/>
      <c r="M64" s="33"/>
      <c r="N64" s="33"/>
      <c r="O64" s="33"/>
      <c r="P64" s="33"/>
      <c r="Q64" s="33"/>
    </row>
    <row r="65" spans="1:17" ht="15" customHeight="1">
      <c r="A65" s="542">
        <v>7</v>
      </c>
      <c r="B65" s="558" t="s">
        <v>163</v>
      </c>
      <c r="C65" s="55"/>
      <c r="D65" s="56">
        <v>100</v>
      </c>
      <c r="E65" s="337" t="s">
        <v>73</v>
      </c>
      <c r="F65" s="271">
        <v>110</v>
      </c>
      <c r="G65" s="271">
        <v>88</v>
      </c>
      <c r="H65" s="374">
        <v>1.1000000000000001</v>
      </c>
      <c r="I65" s="374">
        <v>10.1</v>
      </c>
      <c r="J65" s="374">
        <v>9.1</v>
      </c>
      <c r="K65" s="374">
        <v>132</v>
      </c>
      <c r="L65" s="33"/>
      <c r="M65" s="33"/>
      <c r="N65" s="33"/>
      <c r="O65" s="33"/>
      <c r="P65" s="33"/>
      <c r="Q65" s="33"/>
    </row>
    <row r="66" spans="1:17" ht="15" customHeight="1">
      <c r="A66" s="542"/>
      <c r="B66" s="558"/>
      <c r="C66" s="55"/>
      <c r="D66" s="56"/>
      <c r="E66" s="337" t="s">
        <v>38</v>
      </c>
      <c r="F66" s="271">
        <v>10</v>
      </c>
      <c r="G66" s="271">
        <v>10</v>
      </c>
      <c r="H66" s="36"/>
      <c r="I66" s="36"/>
      <c r="J66" s="36"/>
      <c r="K66" s="36"/>
      <c r="L66" s="33"/>
      <c r="M66" s="33"/>
      <c r="N66" s="33"/>
      <c r="O66" s="33"/>
      <c r="P66" s="33"/>
      <c r="Q66" s="33"/>
    </row>
    <row r="67" spans="1:17" ht="15" customHeight="1">
      <c r="A67" s="542"/>
      <c r="B67" s="558"/>
      <c r="C67" s="55"/>
      <c r="D67" s="72"/>
      <c r="E67" s="337" t="s">
        <v>32</v>
      </c>
      <c r="F67" s="271">
        <v>3</v>
      </c>
      <c r="G67" s="271">
        <v>3</v>
      </c>
      <c r="H67" s="36"/>
      <c r="I67" s="36"/>
      <c r="J67" s="36"/>
      <c r="K67" s="36"/>
      <c r="L67" s="33"/>
      <c r="M67" s="33"/>
      <c r="N67" s="33"/>
      <c r="O67" s="33"/>
      <c r="P67" s="33"/>
      <c r="Q67" s="33"/>
    </row>
    <row r="68" spans="1:17" ht="15" customHeight="1">
      <c r="A68" s="542">
        <v>349</v>
      </c>
      <c r="B68" s="549" t="s">
        <v>165</v>
      </c>
      <c r="C68" s="51"/>
      <c r="D68" s="51" t="s">
        <v>8</v>
      </c>
      <c r="E68" s="297" t="s">
        <v>62</v>
      </c>
      <c r="F68" s="271">
        <v>45</v>
      </c>
      <c r="G68" s="271">
        <v>45</v>
      </c>
      <c r="H68" s="54">
        <v>8.6999999999999993</v>
      </c>
      <c r="I68" s="54">
        <v>5.3</v>
      </c>
      <c r="J68" s="54">
        <v>9.6</v>
      </c>
      <c r="K68" s="54">
        <v>121</v>
      </c>
      <c r="L68" s="33"/>
      <c r="M68" s="33"/>
      <c r="N68" s="33"/>
      <c r="O68" s="33"/>
      <c r="P68" s="33"/>
      <c r="Q68" s="33"/>
    </row>
    <row r="69" spans="1:17" ht="15" customHeight="1">
      <c r="A69" s="542"/>
      <c r="B69" s="549"/>
      <c r="C69" s="51"/>
      <c r="D69" s="51"/>
      <c r="E69" s="297" t="s">
        <v>11</v>
      </c>
      <c r="F69" s="271">
        <v>9.3000000000000007</v>
      </c>
      <c r="G69" s="271">
        <v>9.3000000000000007</v>
      </c>
      <c r="H69" s="42"/>
      <c r="I69" s="42"/>
      <c r="J69" s="42"/>
      <c r="K69" s="42"/>
      <c r="L69" s="33"/>
      <c r="M69" s="33"/>
      <c r="N69" s="33"/>
      <c r="O69" s="33"/>
      <c r="P69" s="33"/>
      <c r="Q69" s="33"/>
    </row>
    <row r="70" spans="1:17" ht="15" customHeight="1">
      <c r="A70" s="542"/>
      <c r="B70" s="549"/>
      <c r="C70" s="51"/>
      <c r="D70" s="51"/>
      <c r="E70" s="297" t="s">
        <v>35</v>
      </c>
      <c r="F70" s="271">
        <v>11</v>
      </c>
      <c r="G70" s="271">
        <v>9.3000000000000007</v>
      </c>
      <c r="H70" s="42"/>
      <c r="I70" s="42"/>
      <c r="J70" s="42"/>
      <c r="K70" s="42"/>
      <c r="L70" s="33"/>
      <c r="M70" s="33"/>
      <c r="N70" s="33"/>
      <c r="O70" s="33"/>
      <c r="P70" s="33"/>
      <c r="Q70" s="33"/>
    </row>
    <row r="71" spans="1:17" ht="15" customHeight="1">
      <c r="A71" s="542"/>
      <c r="B71" s="549"/>
      <c r="C71" s="51"/>
      <c r="D71" s="51"/>
      <c r="E71" s="297" t="s">
        <v>47</v>
      </c>
      <c r="F71" s="271">
        <v>4</v>
      </c>
      <c r="G71" s="271">
        <v>4</v>
      </c>
      <c r="H71" s="42"/>
      <c r="I71" s="42"/>
      <c r="J71" s="42"/>
      <c r="K71" s="42"/>
      <c r="L71" s="33"/>
      <c r="M71" s="33"/>
      <c r="N71" s="33"/>
      <c r="O71" s="33"/>
      <c r="P71" s="33"/>
      <c r="Q71" s="33"/>
    </row>
    <row r="72" spans="1:17" ht="15" customHeight="1">
      <c r="A72" s="542"/>
      <c r="B72" s="549"/>
      <c r="C72" s="51"/>
      <c r="D72" s="51"/>
      <c r="E72" s="297" t="s">
        <v>56</v>
      </c>
      <c r="F72" s="271">
        <v>5.6</v>
      </c>
      <c r="G72" s="271">
        <v>5.6</v>
      </c>
      <c r="H72" s="42"/>
      <c r="I72" s="42"/>
      <c r="J72" s="42"/>
      <c r="K72" s="42"/>
      <c r="L72" s="33"/>
      <c r="M72" s="33"/>
      <c r="N72" s="33"/>
      <c r="O72" s="33"/>
      <c r="P72" s="33"/>
      <c r="Q72" s="33"/>
    </row>
    <row r="73" spans="1:17" ht="15" customHeight="1">
      <c r="A73" s="542"/>
      <c r="B73" s="549"/>
      <c r="C73" s="51"/>
      <c r="D73" s="51"/>
      <c r="E73" s="297" t="s">
        <v>38</v>
      </c>
      <c r="F73" s="271">
        <v>5</v>
      </c>
      <c r="G73" s="271">
        <v>5</v>
      </c>
      <c r="H73" s="42"/>
      <c r="I73" s="42"/>
      <c r="J73" s="42"/>
      <c r="K73" s="42"/>
      <c r="L73" s="33"/>
      <c r="M73" s="33"/>
      <c r="N73" s="33"/>
      <c r="O73" s="33"/>
      <c r="P73" s="33"/>
      <c r="Q73" s="33"/>
    </row>
    <row r="74" spans="1:17" ht="15" customHeight="1">
      <c r="A74" s="542"/>
      <c r="B74" s="549"/>
      <c r="C74" s="51"/>
      <c r="D74" s="51"/>
      <c r="E74" s="297" t="s">
        <v>63</v>
      </c>
      <c r="F74" s="271">
        <v>30</v>
      </c>
      <c r="G74" s="271">
        <v>30</v>
      </c>
      <c r="H74" s="42"/>
      <c r="I74" s="42"/>
      <c r="J74" s="42"/>
      <c r="K74" s="42"/>
      <c r="L74" s="33"/>
      <c r="M74" s="33"/>
      <c r="N74" s="33"/>
      <c r="O74" s="33"/>
      <c r="P74" s="33"/>
      <c r="Q74" s="33"/>
    </row>
    <row r="75" spans="1:17" ht="15" customHeight="1">
      <c r="A75" s="542">
        <v>22</v>
      </c>
      <c r="B75" s="558" t="s">
        <v>205</v>
      </c>
      <c r="C75" s="55"/>
      <c r="D75" s="72">
        <v>100</v>
      </c>
      <c r="E75" s="337" t="s">
        <v>59</v>
      </c>
      <c r="F75" s="271">
        <v>108</v>
      </c>
      <c r="G75" s="271">
        <v>91</v>
      </c>
      <c r="H75" s="157">
        <v>1</v>
      </c>
      <c r="I75" s="157">
        <v>10.199999999999999</v>
      </c>
      <c r="J75" s="157">
        <v>3.5</v>
      </c>
      <c r="K75" s="157">
        <v>110</v>
      </c>
      <c r="L75" s="33"/>
      <c r="M75" s="33"/>
      <c r="N75" s="33"/>
      <c r="O75" s="33"/>
      <c r="P75" s="33"/>
      <c r="Q75" s="33"/>
    </row>
    <row r="76" spans="1:17" ht="15" customHeight="1">
      <c r="A76" s="542"/>
      <c r="B76" s="558"/>
      <c r="C76" s="55"/>
      <c r="D76" s="72"/>
      <c r="E76" s="337" t="s">
        <v>38</v>
      </c>
      <c r="F76" s="271">
        <v>10</v>
      </c>
      <c r="G76" s="271">
        <v>10</v>
      </c>
      <c r="H76" s="36"/>
      <c r="I76" s="36"/>
      <c r="J76" s="36"/>
      <c r="K76" s="36"/>
      <c r="L76" s="33"/>
      <c r="M76" s="33"/>
      <c r="N76" s="33"/>
      <c r="O76" s="33"/>
      <c r="P76" s="33"/>
      <c r="Q76" s="33"/>
    </row>
    <row r="77" spans="1:17" ht="15" customHeight="1">
      <c r="A77" s="542">
        <v>407</v>
      </c>
      <c r="B77" s="548" t="s">
        <v>206</v>
      </c>
      <c r="C77" s="367"/>
      <c r="D77" s="72">
        <v>175</v>
      </c>
      <c r="E77" s="297" t="s">
        <v>69</v>
      </c>
      <c r="F77" s="271">
        <v>81</v>
      </c>
      <c r="G77" s="271">
        <v>72</v>
      </c>
      <c r="H77" s="377">
        <v>13.8</v>
      </c>
      <c r="I77" s="377">
        <v>14.4</v>
      </c>
      <c r="J77" s="377">
        <v>15.9</v>
      </c>
      <c r="K77" s="377">
        <v>248</v>
      </c>
      <c r="L77" s="33"/>
      <c r="M77" s="33"/>
      <c r="N77" s="33"/>
      <c r="O77" s="33"/>
      <c r="P77" s="33"/>
      <c r="Q77" s="33"/>
    </row>
    <row r="78" spans="1:17" ht="15" customHeight="1">
      <c r="A78" s="542"/>
      <c r="B78" s="548"/>
      <c r="C78" s="367"/>
      <c r="D78" s="72"/>
      <c r="E78" s="297" t="s">
        <v>38</v>
      </c>
      <c r="F78" s="271">
        <v>6</v>
      </c>
      <c r="G78" s="271">
        <v>6</v>
      </c>
      <c r="H78" s="36"/>
      <c r="I78" s="36"/>
      <c r="J78" s="36"/>
      <c r="K78" s="36"/>
      <c r="L78" s="33"/>
      <c r="M78" s="33"/>
      <c r="N78" s="33"/>
      <c r="O78" s="33"/>
      <c r="P78" s="33"/>
      <c r="Q78" s="33"/>
    </row>
    <row r="79" spans="1:17" ht="15" customHeight="1">
      <c r="A79" s="542"/>
      <c r="B79" s="548"/>
      <c r="C79" s="367"/>
      <c r="D79" s="72"/>
      <c r="E79" s="297" t="s">
        <v>34</v>
      </c>
      <c r="F79" s="281">
        <v>128.4</v>
      </c>
      <c r="G79" s="271">
        <v>96</v>
      </c>
      <c r="H79" s="119"/>
      <c r="I79" s="119"/>
      <c r="J79" s="119"/>
      <c r="K79" s="119"/>
      <c r="L79" s="33"/>
      <c r="M79" s="33"/>
      <c r="N79" s="33"/>
      <c r="O79" s="33"/>
      <c r="P79" s="33"/>
      <c r="Q79" s="33"/>
    </row>
    <row r="80" spans="1:17" ht="15" customHeight="1">
      <c r="A80" s="542"/>
      <c r="B80" s="548"/>
      <c r="C80" s="367"/>
      <c r="D80" s="72"/>
      <c r="E80" s="297" t="s">
        <v>36</v>
      </c>
      <c r="F80" s="271">
        <v>25.2</v>
      </c>
      <c r="G80" s="271">
        <v>20.399999999999999</v>
      </c>
      <c r="H80" s="119"/>
      <c r="I80" s="119"/>
      <c r="J80" s="119"/>
      <c r="K80" s="119"/>
      <c r="L80" s="33"/>
      <c r="M80" s="33"/>
      <c r="N80" s="33"/>
      <c r="O80" s="33"/>
      <c r="P80" s="33"/>
      <c r="Q80" s="33"/>
    </row>
    <row r="81" spans="1:17" ht="15" customHeight="1">
      <c r="A81" s="542"/>
      <c r="B81" s="548"/>
      <c r="C81" s="367"/>
      <c r="D81" s="72"/>
      <c r="E81" s="297" t="s">
        <v>37</v>
      </c>
      <c r="F81" s="271">
        <v>7.2</v>
      </c>
      <c r="G81" s="271">
        <v>7.2</v>
      </c>
      <c r="H81" s="119"/>
      <c r="I81" s="119"/>
      <c r="J81" s="119"/>
      <c r="K81" s="119"/>
      <c r="L81" s="33"/>
      <c r="M81" s="33"/>
      <c r="N81" s="33"/>
      <c r="O81" s="33"/>
      <c r="P81" s="33"/>
      <c r="Q81" s="33"/>
    </row>
    <row r="82" spans="1:17" ht="15" customHeight="1">
      <c r="A82" s="542"/>
      <c r="B82" s="548"/>
      <c r="C82" s="367"/>
      <c r="D82" s="72"/>
      <c r="E82" s="297" t="s">
        <v>35</v>
      </c>
      <c r="F82" s="271">
        <v>14.4</v>
      </c>
      <c r="G82" s="271">
        <v>12</v>
      </c>
      <c r="H82" s="119"/>
      <c r="I82" s="119"/>
      <c r="J82" s="119"/>
      <c r="K82" s="119"/>
      <c r="L82" s="33"/>
      <c r="M82" s="33"/>
      <c r="N82" s="33"/>
      <c r="O82" s="33"/>
      <c r="P82" s="33"/>
      <c r="Q82" s="33"/>
    </row>
    <row r="83" spans="1:17" ht="15" customHeight="1">
      <c r="A83" s="542"/>
      <c r="B83" s="548"/>
      <c r="C83" s="367"/>
      <c r="D83" s="72"/>
      <c r="E83" s="297" t="s">
        <v>56</v>
      </c>
      <c r="F83" s="271">
        <v>1.2</v>
      </c>
      <c r="G83" s="271">
        <v>1.2</v>
      </c>
      <c r="H83" s="119"/>
      <c r="I83" s="119"/>
      <c r="J83" s="119"/>
      <c r="K83" s="119"/>
      <c r="L83" s="33"/>
      <c r="M83" s="33"/>
      <c r="N83" s="33"/>
      <c r="O83" s="33"/>
      <c r="P83" s="33"/>
      <c r="Q83" s="33"/>
    </row>
    <row r="84" spans="1:17" ht="15" customHeight="1">
      <c r="A84" s="542">
        <v>418</v>
      </c>
      <c r="B84" s="558" t="s">
        <v>402</v>
      </c>
      <c r="C84" s="55"/>
      <c r="D84" s="72">
        <v>180</v>
      </c>
      <c r="E84" s="337" t="s">
        <v>61</v>
      </c>
      <c r="F84" s="271">
        <v>91</v>
      </c>
      <c r="G84" s="271">
        <v>180</v>
      </c>
      <c r="H84" s="377">
        <v>17.600000000000001</v>
      </c>
      <c r="I84" s="377">
        <v>5.4</v>
      </c>
      <c r="J84" s="377">
        <v>34.9</v>
      </c>
      <c r="K84" s="377">
        <v>258.3</v>
      </c>
      <c r="L84" s="33"/>
      <c r="M84" s="33"/>
      <c r="N84" s="33"/>
      <c r="O84" s="33"/>
      <c r="P84" s="33"/>
      <c r="Q84" s="33"/>
    </row>
    <row r="85" spans="1:17" ht="15" customHeight="1">
      <c r="A85" s="542"/>
      <c r="B85" s="558"/>
      <c r="C85" s="55"/>
      <c r="D85" s="72"/>
      <c r="E85" s="337" t="s">
        <v>30</v>
      </c>
      <c r="F85" s="271">
        <v>4.5</v>
      </c>
      <c r="G85" s="271">
        <v>4.5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</row>
  </sheetData>
  <mergeCells count="32">
    <mergeCell ref="B84:B85"/>
    <mergeCell ref="A84:A85"/>
    <mergeCell ref="L4:Q4"/>
    <mergeCell ref="B20:E20"/>
    <mergeCell ref="B59:E59"/>
    <mergeCell ref="A19:A20"/>
    <mergeCell ref="A21:A25"/>
    <mergeCell ref="B21:B25"/>
    <mergeCell ref="B77:B83"/>
    <mergeCell ref="A75:A76"/>
    <mergeCell ref="A77:A83"/>
    <mergeCell ref="A53:A54"/>
    <mergeCell ref="B53:B54"/>
    <mergeCell ref="A26:A34"/>
    <mergeCell ref="B26:B34"/>
    <mergeCell ref="B44:B52"/>
    <mergeCell ref="A2:Q2"/>
    <mergeCell ref="B75:B76"/>
    <mergeCell ref="A4:A5"/>
    <mergeCell ref="E4:E5"/>
    <mergeCell ref="F4:K4"/>
    <mergeCell ref="C4:D4"/>
    <mergeCell ref="B35:B43"/>
    <mergeCell ref="A35:A43"/>
    <mergeCell ref="A57:A58"/>
    <mergeCell ref="A60:A64"/>
    <mergeCell ref="B60:B64"/>
    <mergeCell ref="A68:A74"/>
    <mergeCell ref="B68:B74"/>
    <mergeCell ref="B65:B67"/>
    <mergeCell ref="A65:A67"/>
    <mergeCell ref="A44:A52"/>
  </mergeCells>
  <pageMargins left="0.11811023622047245" right="0.11811023622047245" top="0.15748031496062992" bottom="0.15748031496062992" header="0.31496062992125984" footer="0.31496062992125984"/>
  <pageSetup paperSize="9" scale="88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ведомость  7-11</vt:lpstr>
      <vt:lpstr>ведомость 12-18</vt:lpstr>
      <vt:lpstr>12день  </vt:lpstr>
      <vt:lpstr>11день  </vt:lpstr>
      <vt:lpstr>10день </vt:lpstr>
      <vt:lpstr>9 день </vt:lpstr>
      <vt:lpstr>8 день </vt:lpstr>
      <vt:lpstr>7 день </vt:lpstr>
      <vt:lpstr>6 день</vt:lpstr>
      <vt:lpstr>5 день </vt:lpstr>
      <vt:lpstr>4 день</vt:lpstr>
      <vt:lpstr>3 день</vt:lpstr>
      <vt:lpstr>2 день</vt:lpstr>
      <vt:lpstr>1 день</vt:lpstr>
      <vt:lpstr>БЖУ</vt:lpstr>
      <vt:lpstr>свод1</vt:lpstr>
      <vt:lpstr>свод  2</vt:lpstr>
      <vt:lpstr>прил 9</vt:lpstr>
      <vt:lpstr>прил.10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Открытие</dc:creator>
  <cp:lastModifiedBy>Windows User</cp:lastModifiedBy>
  <cp:lastPrinted>2022-09-14T06:11:09Z</cp:lastPrinted>
  <dcterms:created xsi:type="dcterms:W3CDTF">2015-06-05T18:19:34Z</dcterms:created>
  <dcterms:modified xsi:type="dcterms:W3CDTF">2022-09-14T06:12:14Z</dcterms:modified>
</cp:coreProperties>
</file>